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nwonl-my.sharepoint.com/personal/ilias_vanbruggen_nwo_nl/Documents/Documenten/"/>
    </mc:Choice>
  </mc:AlternateContent>
  <xr:revisionPtr revIDLastSave="1" documentId="8_{AF4D6E29-7447-433A-B402-B9DC52C4D023}" xr6:coauthVersionLast="47" xr6:coauthVersionMax="47" xr10:uidLastSave="{E8EBCD90-79C1-4D3A-933A-677F5BC32F32}"/>
  <bookViews>
    <workbookView xWindow="-110" yWindow="-110" windowWidth="19420" windowHeight="11500" tabRatio="844" activeTab="2" xr2:uid="{00000000-000D-0000-FFFF-FFFF00000000}"/>
  </bookViews>
  <sheets>
    <sheet name="Voorblad" sheetId="8" r:id="rId1"/>
    <sheet name="Subsidievaststelling" sheetId="10" state="hidden" r:id="rId2"/>
    <sheet name="Samenvattend overzicht" sheetId="1" r:id="rId3"/>
    <sheet name="Dekking" sheetId="11" r:id="rId4"/>
    <sheet name="Typen organisatie" sheetId="12" r:id="rId5"/>
    <sheet name="WP 1" sheetId="2" r:id="rId6"/>
    <sheet name="WP 2" sheetId="3" r:id="rId7"/>
    <sheet name="WP 3" sheetId="4" r:id="rId8"/>
    <sheet name="WP 4" sheetId="5" r:id="rId9"/>
    <sheet name="WP 5" sheetId="6" r:id="rId10"/>
    <sheet name="Projectmanagement" sheetId="9" r:id="rId11"/>
    <sheet name="Materiële kosten" sheetId="7" r:id="rId12"/>
  </sheets>
  <definedNames>
    <definedName name="_xlnm._FilterDatabase" localSheetId="11" hidden="1">'Materiële kosten'!$A$9:$F$9</definedName>
    <definedName name="_xlnm._FilterDatabase" localSheetId="10" hidden="1">Projectmanagement!$A$9:$L$9</definedName>
    <definedName name="_xlnm._FilterDatabase" localSheetId="5" hidden="1">'WP 1'!$A$9:$L$83</definedName>
    <definedName name="_xlnm._FilterDatabase" localSheetId="6" hidden="1">'WP 2'!$A$9:$L$9</definedName>
    <definedName name="_xlnm._FilterDatabase" localSheetId="7" hidden="1">'WP 3'!$A$9:$L$9</definedName>
    <definedName name="_xlnm._FilterDatabase" localSheetId="8" hidden="1">'WP 4'!$A$9:$L$9</definedName>
    <definedName name="_xlnm._FilterDatabase" localSheetId="9" hidden="1">'WP 5'!$A$9:$L$9</definedName>
    <definedName name="_xlnm.Print_Area" localSheetId="3">Dekking!$A$1:$G$58</definedName>
    <definedName name="_xlnm.Print_Area" localSheetId="2">'Samenvattend overzicht'!$A$1:$L$81</definedName>
    <definedName name="_xlnm.Print_Area" localSheetId="1">Subsidievaststelling!$A$1:$I$81</definedName>
    <definedName name="_xlnm.Print_Area" localSheetId="0">Voorblad!$A$1:$T$65</definedName>
    <definedName name="_xlnm.Print_Titles" localSheetId="11">'Materiële kosten'!$A:$B,'Materiële kosten'!$1:$12</definedName>
    <definedName name="_xlnm.Print_Titles" localSheetId="10">Projectmanagement!$A:$E,Projectmanagement!$1:$10</definedName>
    <definedName name="_xlnm.Print_Titles" localSheetId="5">'WP 1'!$A:$E,'WP 1'!$1:$10</definedName>
    <definedName name="_xlnm.Print_Titles" localSheetId="6">'WP 2'!$A:$E,'WP 2'!$1:$10</definedName>
    <definedName name="_xlnm.Print_Titles" localSheetId="7">'WP 3'!$A:$E,'WP 3'!$1:$10</definedName>
    <definedName name="_xlnm.Print_Titles" localSheetId="8">'WP 4'!$A:$E,'WP 4'!$1:$10</definedName>
    <definedName name="_xlnm.Print_Titles" localSheetId="9">'WP 5'!$A:$E,'WP 5'!$1:$10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 l="1"/>
  <c r="O17" i="1"/>
  <c r="N33" i="1" l="1"/>
  <c r="N25" i="1"/>
  <c r="N26" i="1"/>
  <c r="B22" i="1"/>
  <c r="B44" i="8"/>
  <c r="B20" i="1"/>
  <c r="B19" i="1"/>
  <c r="B18" i="1"/>
  <c r="B17" i="1"/>
  <c r="B16" i="1"/>
  <c r="B15" i="1"/>
  <c r="B43" i="8"/>
  <c r="N17" i="1"/>
  <c r="B24" i="1"/>
  <c r="L7" i="11" l="1"/>
  <c r="D7" i="11"/>
  <c r="O10" i="1" l="1"/>
  <c r="B42" i="8" l="1"/>
  <c r="O9" i="1"/>
  <c r="M25" i="1"/>
  <c r="M16" i="1"/>
  <c r="O21" i="11"/>
  <c r="G21" i="11"/>
  <c r="F10" i="7"/>
  <c r="D10" i="7"/>
  <c r="B10" i="11"/>
  <c r="C7" i="10"/>
  <c r="L11" i="4"/>
  <c r="L10" i="4" s="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1" i="3"/>
  <c r="L10" i="3" s="1"/>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H10" i="3" l="1"/>
  <c r="J22" i="1"/>
  <c r="G32" i="10" s="1"/>
  <c r="H22" i="1"/>
  <c r="F22" i="1"/>
  <c r="G20" i="10" s="1"/>
  <c r="F12" i="7"/>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B5" i="8"/>
  <c r="C5" i="1" s="1"/>
  <c r="D12" i="7"/>
  <c r="C32" i="10" l="1"/>
  <c r="N23" i="1"/>
  <c r="O23" i="1" s="1"/>
  <c r="E22" i="1"/>
  <c r="E20" i="10" s="1"/>
  <c r="I22" i="1"/>
  <c r="E32" i="10" s="1"/>
  <c r="C22" i="1"/>
  <c r="K22" i="11"/>
  <c r="C22" i="11"/>
  <c r="L6" i="11"/>
  <c r="D6" i="11"/>
  <c r="N21" i="11"/>
  <c r="C20" i="10" l="1"/>
  <c r="D22" i="1"/>
  <c r="H11" i="9"/>
  <c r="H12" i="9"/>
  <c r="H13" i="9"/>
  <c r="H14" i="9"/>
  <c r="H15" i="9"/>
  <c r="H16" i="9"/>
  <c r="H17" i="9"/>
  <c r="A2" i="1" l="1"/>
  <c r="C6" i="10"/>
  <c r="N10" i="1"/>
  <c r="N9" i="1"/>
  <c r="C4" i="10" l="1"/>
  <c r="C5" i="10"/>
  <c r="F3" i="11" l="1"/>
  <c r="F2" i="11"/>
  <c r="E2" i="11"/>
  <c r="B4" i="1" l="1"/>
  <c r="E3" i="11" l="1"/>
  <c r="A1" i="11"/>
  <c r="A1" i="1"/>
  <c r="N42" i="10" l="1"/>
  <c r="N45" i="10"/>
  <c r="N39" i="10"/>
  <c r="B32" i="10"/>
  <c r="B44" i="10" s="1"/>
  <c r="B31" i="10"/>
  <c r="B43" i="10" s="1"/>
  <c r="A1" i="10"/>
  <c r="H71" i="9"/>
  <c r="L71" i="9"/>
  <c r="H72" i="9"/>
  <c r="L72" i="9"/>
  <c r="H73" i="9"/>
  <c r="L73" i="9"/>
  <c r="H74" i="9"/>
  <c r="L74" i="9"/>
  <c r="H75" i="9"/>
  <c r="L75" i="9"/>
  <c r="H76" i="9"/>
  <c r="L76" i="9"/>
  <c r="H77" i="9"/>
  <c r="L77" i="9"/>
  <c r="H78" i="9"/>
  <c r="L78" i="9"/>
  <c r="H79" i="9"/>
  <c r="L79" i="9"/>
  <c r="H80" i="9"/>
  <c r="L80" i="9"/>
  <c r="H81" i="9"/>
  <c r="L81" i="9"/>
  <c r="H82" i="9"/>
  <c r="L82" i="9"/>
  <c r="H83" i="9"/>
  <c r="L83" i="9"/>
  <c r="H71" i="4"/>
  <c r="H72" i="4"/>
  <c r="H73" i="4"/>
  <c r="H74" i="4"/>
  <c r="H75" i="4"/>
  <c r="H76" i="4"/>
  <c r="H77" i="4"/>
  <c r="H78" i="4"/>
  <c r="H79" i="4"/>
  <c r="H80" i="4"/>
  <c r="H81" i="4"/>
  <c r="H82" i="4"/>
  <c r="H83" i="4"/>
  <c r="H71" i="5"/>
  <c r="L71" i="5"/>
  <c r="H72" i="5"/>
  <c r="L72" i="5"/>
  <c r="H73" i="5"/>
  <c r="L73" i="5"/>
  <c r="H74" i="5"/>
  <c r="L74" i="5"/>
  <c r="H75" i="5"/>
  <c r="L75" i="5"/>
  <c r="H76" i="5"/>
  <c r="L76" i="5"/>
  <c r="H77" i="5"/>
  <c r="L77" i="5"/>
  <c r="H78" i="5"/>
  <c r="L78" i="5"/>
  <c r="H79" i="5"/>
  <c r="L79" i="5"/>
  <c r="H80" i="5"/>
  <c r="L80" i="5"/>
  <c r="H81" i="5"/>
  <c r="L81" i="5"/>
  <c r="H82" i="5"/>
  <c r="L82" i="5"/>
  <c r="H83" i="5"/>
  <c r="L83" i="5"/>
  <c r="H71" i="6"/>
  <c r="L71" i="6"/>
  <c r="H72" i="6"/>
  <c r="L72" i="6"/>
  <c r="H73" i="6"/>
  <c r="L73" i="6"/>
  <c r="H74" i="6"/>
  <c r="L74" i="6"/>
  <c r="H75" i="6"/>
  <c r="L75" i="6"/>
  <c r="H76" i="6"/>
  <c r="L76" i="6"/>
  <c r="H77" i="6"/>
  <c r="L77" i="6"/>
  <c r="H78" i="6"/>
  <c r="L78" i="6"/>
  <c r="H79" i="6"/>
  <c r="L79" i="6"/>
  <c r="H80" i="6"/>
  <c r="L80" i="6"/>
  <c r="H81" i="6"/>
  <c r="L81" i="6"/>
  <c r="H82" i="6"/>
  <c r="L82" i="6"/>
  <c r="H83" i="6"/>
  <c r="L83" i="6"/>
  <c r="H71" i="2"/>
  <c r="H72" i="2"/>
  <c r="H73" i="2"/>
  <c r="H74" i="2"/>
  <c r="H75" i="2"/>
  <c r="H76" i="2"/>
  <c r="H77" i="2"/>
  <c r="H78" i="2"/>
  <c r="H79" i="2"/>
  <c r="H80" i="2"/>
  <c r="H81" i="2"/>
  <c r="H82" i="2"/>
  <c r="H83" i="2"/>
  <c r="B6" i="3"/>
  <c r="B6" i="4"/>
  <c r="B6" i="5"/>
  <c r="B6" i="6"/>
  <c r="B6" i="9"/>
  <c r="B6" i="2"/>
  <c r="A6" i="7"/>
  <c r="H17" i="1"/>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2"/>
  <c r="H15" i="1" s="1"/>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11" i="4"/>
  <c r="H11" i="5"/>
  <c r="H11" i="6"/>
  <c r="C3" i="9"/>
  <c r="B3" i="9"/>
  <c r="C2" i="9"/>
  <c r="B2" i="9"/>
  <c r="A1" i="9"/>
  <c r="B3" i="7"/>
  <c r="A3" i="7"/>
  <c r="B2" i="7"/>
  <c r="A2" i="7"/>
  <c r="A1" i="7"/>
  <c r="C3" i="6"/>
  <c r="B3" i="6"/>
  <c r="C2" i="6"/>
  <c r="B2" i="6"/>
  <c r="A1" i="6"/>
  <c r="C3" i="5"/>
  <c r="B3" i="5"/>
  <c r="C2" i="5"/>
  <c r="B2" i="5"/>
  <c r="A1" i="5"/>
  <c r="C3" i="4"/>
  <c r="B3" i="4"/>
  <c r="C2" i="4"/>
  <c r="B2" i="4"/>
  <c r="A1" i="4"/>
  <c r="C3" i="3"/>
  <c r="B3" i="3"/>
  <c r="C2" i="3"/>
  <c r="B2" i="3"/>
  <c r="A1" i="3"/>
  <c r="C3" i="2"/>
  <c r="C2" i="2"/>
  <c r="B3" i="2"/>
  <c r="B2" i="2"/>
  <c r="A1" i="2"/>
  <c r="L10" i="6" l="1"/>
  <c r="H10" i="9"/>
  <c r="C20" i="1" s="1"/>
  <c r="L10" i="9"/>
  <c r="H20" i="1" s="1"/>
  <c r="L10" i="5"/>
  <c r="H18" i="1" s="1"/>
  <c r="H10" i="6"/>
  <c r="H10" i="5"/>
  <c r="H10" i="4"/>
  <c r="H19" i="1"/>
  <c r="M31" i="11"/>
  <c r="M25" i="11"/>
  <c r="M29" i="11"/>
  <c r="M33" i="11"/>
  <c r="M37" i="11"/>
  <c r="M41" i="11"/>
  <c r="M45" i="11"/>
  <c r="M49" i="11"/>
  <c r="M53" i="11"/>
  <c r="M57" i="11"/>
  <c r="M61" i="11"/>
  <c r="M65" i="11"/>
  <c r="M69" i="11"/>
  <c r="M73" i="11"/>
  <c r="M77" i="11"/>
  <c r="M81" i="11"/>
  <c r="M85" i="11"/>
  <c r="M89" i="11"/>
  <c r="M93" i="11"/>
  <c r="M97" i="11"/>
  <c r="M101" i="11"/>
  <c r="M105" i="11"/>
  <c r="M109" i="11"/>
  <c r="M113" i="11"/>
  <c r="M117" i="11"/>
  <c r="M121" i="11"/>
  <c r="M35" i="11"/>
  <c r="M43" i="11"/>
  <c r="M51" i="11"/>
  <c r="M55" i="11"/>
  <c r="M63" i="11"/>
  <c r="M71" i="11"/>
  <c r="M79" i="11"/>
  <c r="M87" i="11"/>
  <c r="M95" i="11"/>
  <c r="M103" i="11"/>
  <c r="M111" i="11"/>
  <c r="M119" i="11"/>
  <c r="M26" i="11"/>
  <c r="M30" i="11"/>
  <c r="M34" i="11"/>
  <c r="M38" i="11"/>
  <c r="M42" i="11"/>
  <c r="M46" i="11"/>
  <c r="M50" i="11"/>
  <c r="M54" i="11"/>
  <c r="M58" i="11"/>
  <c r="M62" i="11"/>
  <c r="M66" i="11"/>
  <c r="M70" i="11"/>
  <c r="M74" i="11"/>
  <c r="M78" i="11"/>
  <c r="M82" i="11"/>
  <c r="M86" i="11"/>
  <c r="M90" i="11"/>
  <c r="M94" i="11"/>
  <c r="M98" i="11"/>
  <c r="M102" i="11"/>
  <c r="M106" i="11"/>
  <c r="M110" i="11"/>
  <c r="M114" i="11"/>
  <c r="M118" i="11"/>
  <c r="M23" i="11"/>
  <c r="P23" i="11" s="1"/>
  <c r="Q23" i="11" s="1"/>
  <c r="M27" i="11"/>
  <c r="M39" i="11"/>
  <c r="M47" i="11"/>
  <c r="M59" i="11"/>
  <c r="M67" i="11"/>
  <c r="M75" i="11"/>
  <c r="M83" i="11"/>
  <c r="M91" i="11"/>
  <c r="M99" i="11"/>
  <c r="M107" i="11"/>
  <c r="M115" i="11"/>
  <c r="M24" i="11"/>
  <c r="M40" i="11"/>
  <c r="M56" i="11"/>
  <c r="M72" i="11"/>
  <c r="M88" i="11"/>
  <c r="M104" i="11"/>
  <c r="M120" i="11"/>
  <c r="M28" i="11"/>
  <c r="M44" i="11"/>
  <c r="M60" i="11"/>
  <c r="M76" i="11"/>
  <c r="M92" i="11"/>
  <c r="M108" i="11"/>
  <c r="M52" i="11"/>
  <c r="M68" i="11"/>
  <c r="M84" i="11"/>
  <c r="M100" i="11"/>
  <c r="M116" i="11"/>
  <c r="M32" i="11"/>
  <c r="M48" i="11"/>
  <c r="M64" i="11"/>
  <c r="M80" i="11"/>
  <c r="M96" i="11"/>
  <c r="M112" i="11"/>
  <c r="M36" i="11"/>
  <c r="M22" i="11"/>
  <c r="C19" i="1"/>
  <c r="C18" i="1"/>
  <c r="C17" i="1"/>
  <c r="C16" i="1"/>
  <c r="H16" i="1"/>
  <c r="E61" i="11"/>
  <c r="E62" i="11"/>
  <c r="E65" i="11"/>
  <c r="E71" i="11"/>
  <c r="E74" i="11"/>
  <c r="E77" i="11"/>
  <c r="E80" i="11"/>
  <c r="E83" i="11"/>
  <c r="E86" i="11"/>
  <c r="E92" i="11"/>
  <c r="E97" i="11"/>
  <c r="E103" i="11"/>
  <c r="E106" i="11"/>
  <c r="E109" i="11"/>
  <c r="E112" i="11"/>
  <c r="E115" i="11"/>
  <c r="E118" i="11"/>
  <c r="E121" i="11"/>
  <c r="E55" i="11"/>
  <c r="E58" i="11"/>
  <c r="E25" i="11"/>
  <c r="E24" i="11"/>
  <c r="H24" i="11" s="1"/>
  <c r="I24" i="11" s="1"/>
  <c r="E66" i="11"/>
  <c r="E69" i="11"/>
  <c r="E72" i="11"/>
  <c r="E75" i="11"/>
  <c r="E78" i="11"/>
  <c r="E84" i="11"/>
  <c r="E89" i="11"/>
  <c r="E95" i="11"/>
  <c r="E98" i="11"/>
  <c r="E101" i="11"/>
  <c r="E104" i="11"/>
  <c r="E107" i="11"/>
  <c r="E110" i="11"/>
  <c r="E116" i="11"/>
  <c r="E52" i="11"/>
  <c r="E56" i="11"/>
  <c r="E59" i="11"/>
  <c r="E63" i="11"/>
  <c r="E67" i="11"/>
  <c r="E70" i="11"/>
  <c r="E76" i="11"/>
  <c r="E81" i="11"/>
  <c r="E87" i="11"/>
  <c r="E90" i="11"/>
  <c r="E93" i="11"/>
  <c r="E96" i="11"/>
  <c r="E99" i="11"/>
  <c r="E102" i="11"/>
  <c r="E108" i="11"/>
  <c r="E113" i="11"/>
  <c r="E119" i="11"/>
  <c r="E53" i="11"/>
  <c r="E57" i="11"/>
  <c r="E64" i="11"/>
  <c r="E68" i="11"/>
  <c r="E73" i="11"/>
  <c r="E79" i="11"/>
  <c r="E82" i="11"/>
  <c r="E85" i="11"/>
  <c r="E88" i="11"/>
  <c r="E91" i="11"/>
  <c r="E94" i="11"/>
  <c r="E100" i="11"/>
  <c r="E105" i="11"/>
  <c r="E117" i="11"/>
  <c r="E60" i="11"/>
  <c r="E111" i="11"/>
  <c r="E120" i="11"/>
  <c r="E54" i="11"/>
  <c r="E114" i="11"/>
  <c r="E33" i="11"/>
  <c r="E35" i="11"/>
  <c r="E37" i="11"/>
  <c r="E39" i="11"/>
  <c r="E41" i="11"/>
  <c r="E43" i="11"/>
  <c r="E45" i="11"/>
  <c r="E47" i="11"/>
  <c r="E49" i="11"/>
  <c r="E32" i="11"/>
  <c r="E34" i="11"/>
  <c r="E36" i="11"/>
  <c r="E38" i="11"/>
  <c r="E40" i="11"/>
  <c r="E42" i="11"/>
  <c r="E44" i="11"/>
  <c r="E46" i="11"/>
  <c r="E48" i="11"/>
  <c r="E50" i="11"/>
  <c r="E29" i="11"/>
  <c r="E30" i="11"/>
  <c r="E31" i="11"/>
  <c r="E51" i="11"/>
  <c r="L5" i="6"/>
  <c r="L5" i="4"/>
  <c r="E26" i="11"/>
  <c r="E28" i="11"/>
  <c r="E27" i="11"/>
  <c r="H5" i="6"/>
  <c r="H5" i="9"/>
  <c r="H5" i="3"/>
  <c r="F5" i="7"/>
  <c r="C44" i="10" s="1"/>
  <c r="H5" i="4"/>
  <c r="H5" i="5"/>
  <c r="L5" i="5"/>
  <c r="L5" i="9"/>
  <c r="D5" i="7"/>
  <c r="L5" i="2"/>
  <c r="H42" i="11" l="1"/>
  <c r="I42" i="11" s="1"/>
  <c r="H30" i="11"/>
  <c r="I30" i="11" s="1"/>
  <c r="H38" i="11"/>
  <c r="I38" i="11" s="1"/>
  <c r="H41" i="11"/>
  <c r="I41" i="11" s="1"/>
  <c r="H111" i="11"/>
  <c r="I111" i="11" s="1"/>
  <c r="H85" i="11"/>
  <c r="I85" i="11" s="1"/>
  <c r="H119" i="11"/>
  <c r="I119" i="11" s="1"/>
  <c r="H87" i="11"/>
  <c r="I87" i="11" s="1"/>
  <c r="H52" i="11"/>
  <c r="I52" i="11" s="1"/>
  <c r="H89" i="11"/>
  <c r="I89" i="11" s="1"/>
  <c r="H25" i="11"/>
  <c r="I25" i="11" s="1"/>
  <c r="H106" i="11"/>
  <c r="I106" i="11" s="1"/>
  <c r="H74" i="11"/>
  <c r="I74" i="11" s="1"/>
  <c r="P64" i="11"/>
  <c r="Q64" i="11" s="1"/>
  <c r="P108" i="11"/>
  <c r="Q108" i="11" s="1"/>
  <c r="P88" i="11"/>
  <c r="Q88" i="11" s="1"/>
  <c r="P91" i="11"/>
  <c r="Q91" i="11" s="1"/>
  <c r="P90" i="11"/>
  <c r="Q90" i="11" s="1"/>
  <c r="P58" i="11"/>
  <c r="Q58" i="11" s="1"/>
  <c r="P26" i="11"/>
  <c r="Q26" i="11" s="1"/>
  <c r="P63" i="11"/>
  <c r="Q63" i="11" s="1"/>
  <c r="P109" i="11"/>
  <c r="Q109" i="11" s="1"/>
  <c r="P77" i="11"/>
  <c r="Q77" i="11" s="1"/>
  <c r="P45" i="11"/>
  <c r="Q45" i="11" s="1"/>
  <c r="H27" i="11"/>
  <c r="I27" i="11" s="1"/>
  <c r="H29" i="11"/>
  <c r="I29" i="11" s="1"/>
  <c r="H36" i="11"/>
  <c r="I36" i="11" s="1"/>
  <c r="H39" i="11"/>
  <c r="I39" i="11" s="1"/>
  <c r="H60" i="11"/>
  <c r="I60" i="11" s="1"/>
  <c r="H82" i="11"/>
  <c r="I82" i="11" s="1"/>
  <c r="H113" i="11"/>
  <c r="I113" i="11" s="1"/>
  <c r="H81" i="11"/>
  <c r="I81" i="11" s="1"/>
  <c r="H116" i="11"/>
  <c r="I116" i="11" s="1"/>
  <c r="H84" i="11"/>
  <c r="I84" i="11" s="1"/>
  <c r="H58" i="11"/>
  <c r="I58" i="11" s="1"/>
  <c r="H103" i="11"/>
  <c r="I103" i="11" s="1"/>
  <c r="H71" i="11"/>
  <c r="I71" i="11" s="1"/>
  <c r="P48" i="11"/>
  <c r="Q48" i="11" s="1"/>
  <c r="P92" i="11"/>
  <c r="Q92" i="11" s="1"/>
  <c r="P72" i="11"/>
  <c r="Q72" i="11" s="1"/>
  <c r="P83" i="11"/>
  <c r="Q83" i="11" s="1"/>
  <c r="P118" i="11"/>
  <c r="Q118" i="11" s="1"/>
  <c r="P86" i="11"/>
  <c r="Q86" i="11" s="1"/>
  <c r="P54" i="11"/>
  <c r="Q54" i="11" s="1"/>
  <c r="P119" i="11"/>
  <c r="Q119" i="11" s="1"/>
  <c r="P55" i="11"/>
  <c r="Q55" i="11" s="1"/>
  <c r="P105" i="11"/>
  <c r="Q105" i="11" s="1"/>
  <c r="P73" i="11"/>
  <c r="Q73" i="11" s="1"/>
  <c r="P41" i="11"/>
  <c r="Q41" i="11" s="1"/>
  <c r="H50" i="11"/>
  <c r="I50" i="11" s="1"/>
  <c r="H34" i="11"/>
  <c r="I34" i="11" s="1"/>
  <c r="H37" i="11"/>
  <c r="I37" i="11" s="1"/>
  <c r="H117" i="11"/>
  <c r="I117" i="11" s="1"/>
  <c r="H79" i="11"/>
  <c r="I79" i="11" s="1"/>
  <c r="H108" i="11"/>
  <c r="I108" i="11" s="1"/>
  <c r="H76" i="11"/>
  <c r="I76" i="11" s="1"/>
  <c r="H110" i="11"/>
  <c r="I110" i="11" s="1"/>
  <c r="H78" i="11"/>
  <c r="I78" i="11" s="1"/>
  <c r="H55" i="11"/>
  <c r="I55" i="11" s="1"/>
  <c r="H97" i="11"/>
  <c r="I97" i="11" s="1"/>
  <c r="H65" i="11"/>
  <c r="I65" i="11" s="1"/>
  <c r="P32" i="11"/>
  <c r="Q32" i="11" s="1"/>
  <c r="P76" i="11"/>
  <c r="Q76" i="11" s="1"/>
  <c r="P56" i="11"/>
  <c r="Q56" i="11" s="1"/>
  <c r="P75" i="11"/>
  <c r="Q75" i="11" s="1"/>
  <c r="P114" i="11"/>
  <c r="Q114" i="11" s="1"/>
  <c r="P82" i="11"/>
  <c r="Q82" i="11" s="1"/>
  <c r="P50" i="11"/>
  <c r="Q50" i="11" s="1"/>
  <c r="P111" i="11"/>
  <c r="Q111" i="11" s="1"/>
  <c r="P51" i="11"/>
  <c r="Q51" i="11" s="1"/>
  <c r="P101" i="11"/>
  <c r="Q101" i="11" s="1"/>
  <c r="P69" i="11"/>
  <c r="Q69" i="11" s="1"/>
  <c r="P37" i="11"/>
  <c r="Q37" i="11" s="1"/>
  <c r="H32" i="11"/>
  <c r="I32" i="11" s="1"/>
  <c r="H35" i="11"/>
  <c r="I35" i="11" s="1"/>
  <c r="H105" i="11"/>
  <c r="I105" i="11" s="1"/>
  <c r="H73" i="11"/>
  <c r="I73" i="11" s="1"/>
  <c r="H102" i="11"/>
  <c r="I102" i="11" s="1"/>
  <c r="H70" i="11"/>
  <c r="I70" i="11" s="1"/>
  <c r="H107" i="11"/>
  <c r="I107" i="11" s="1"/>
  <c r="H75" i="11"/>
  <c r="I75" i="11" s="1"/>
  <c r="H121" i="11"/>
  <c r="I121" i="11" s="1"/>
  <c r="H92" i="11"/>
  <c r="I92" i="11" s="1"/>
  <c r="H62" i="11"/>
  <c r="I62" i="11" s="1"/>
  <c r="P116" i="11"/>
  <c r="Q116" i="11" s="1"/>
  <c r="P60" i="11"/>
  <c r="Q60" i="11" s="1"/>
  <c r="P40" i="11"/>
  <c r="Q40" i="11" s="1"/>
  <c r="P67" i="11"/>
  <c r="Q67" i="11" s="1"/>
  <c r="P110" i="11"/>
  <c r="Q110" i="11" s="1"/>
  <c r="P78" i="11"/>
  <c r="Q78" i="11" s="1"/>
  <c r="P46" i="11"/>
  <c r="Q46" i="11" s="1"/>
  <c r="P103" i="11"/>
  <c r="Q103" i="11" s="1"/>
  <c r="P43" i="11"/>
  <c r="Q43" i="11" s="1"/>
  <c r="P97" i="11"/>
  <c r="Q97" i="11" s="1"/>
  <c r="P65" i="11"/>
  <c r="Q65" i="11" s="1"/>
  <c r="P33" i="11"/>
  <c r="Q33" i="11" s="1"/>
  <c r="H26" i="11"/>
  <c r="I26" i="11" s="1"/>
  <c r="H46" i="11"/>
  <c r="I46" i="11" s="1"/>
  <c r="H49" i="11"/>
  <c r="I49" i="11" s="1"/>
  <c r="H33" i="11"/>
  <c r="I33" i="11" s="1"/>
  <c r="H100" i="11"/>
  <c r="I100" i="11" s="1"/>
  <c r="H68" i="11"/>
  <c r="I68" i="11" s="1"/>
  <c r="H99" i="11"/>
  <c r="I99" i="11" s="1"/>
  <c r="H67" i="11"/>
  <c r="I67" i="11" s="1"/>
  <c r="H104" i="11"/>
  <c r="I104" i="11" s="1"/>
  <c r="H72" i="11"/>
  <c r="I72" i="11" s="1"/>
  <c r="H118" i="11"/>
  <c r="I118" i="11" s="1"/>
  <c r="H86" i="11"/>
  <c r="I86" i="11" s="1"/>
  <c r="H61" i="11"/>
  <c r="I61" i="11" s="1"/>
  <c r="P36" i="11"/>
  <c r="Q36" i="11" s="1"/>
  <c r="P100" i="11"/>
  <c r="Q100" i="11" s="1"/>
  <c r="P44" i="11"/>
  <c r="Q44" i="11" s="1"/>
  <c r="P24" i="11"/>
  <c r="Q24" i="11" s="1"/>
  <c r="P59" i="11"/>
  <c r="Q59" i="11" s="1"/>
  <c r="P106" i="11"/>
  <c r="Q106" i="11" s="1"/>
  <c r="P74" i="11"/>
  <c r="Q74" i="11" s="1"/>
  <c r="P42" i="11"/>
  <c r="Q42" i="11" s="1"/>
  <c r="P95" i="11"/>
  <c r="Q95" i="11" s="1"/>
  <c r="P35" i="11"/>
  <c r="Q35" i="11" s="1"/>
  <c r="P93" i="11"/>
  <c r="Q93" i="11" s="1"/>
  <c r="P61" i="11"/>
  <c r="Q61" i="11" s="1"/>
  <c r="P29" i="11"/>
  <c r="Q29" i="11" s="1"/>
  <c r="H48" i="11"/>
  <c r="I48" i="11" s="1"/>
  <c r="H44" i="11"/>
  <c r="I44" i="11" s="1"/>
  <c r="H47" i="11"/>
  <c r="I47" i="11" s="1"/>
  <c r="H114" i="11"/>
  <c r="I114" i="11" s="1"/>
  <c r="H94" i="11"/>
  <c r="I94" i="11" s="1"/>
  <c r="H64" i="11"/>
  <c r="I64" i="11" s="1"/>
  <c r="H96" i="11"/>
  <c r="I96" i="11" s="1"/>
  <c r="H63" i="11"/>
  <c r="I63" i="11" s="1"/>
  <c r="H101" i="11"/>
  <c r="I101" i="11" s="1"/>
  <c r="H69" i="11"/>
  <c r="I69" i="11" s="1"/>
  <c r="H115" i="11"/>
  <c r="I115" i="11" s="1"/>
  <c r="H83" i="11"/>
  <c r="I83" i="11" s="1"/>
  <c r="P112" i="11"/>
  <c r="Q112" i="11" s="1"/>
  <c r="P84" i="11"/>
  <c r="Q84" i="11" s="1"/>
  <c r="P28" i="11"/>
  <c r="Q28" i="11" s="1"/>
  <c r="P115" i="11"/>
  <c r="Q115" i="11" s="1"/>
  <c r="P47" i="11"/>
  <c r="Q47" i="11" s="1"/>
  <c r="P102" i="11"/>
  <c r="Q102" i="11" s="1"/>
  <c r="P70" i="11"/>
  <c r="Q70" i="11" s="1"/>
  <c r="P38" i="11"/>
  <c r="Q38" i="11" s="1"/>
  <c r="P87" i="11"/>
  <c r="Q87" i="11" s="1"/>
  <c r="P121" i="11"/>
  <c r="Q121" i="11" s="1"/>
  <c r="P89" i="11"/>
  <c r="Q89" i="11" s="1"/>
  <c r="P57" i="11"/>
  <c r="Q57" i="11" s="1"/>
  <c r="P25" i="11"/>
  <c r="Q25" i="11" s="1"/>
  <c r="H51" i="11"/>
  <c r="I51" i="11" s="1"/>
  <c r="H45" i="11"/>
  <c r="I45" i="11" s="1"/>
  <c r="H54" i="11"/>
  <c r="I54" i="11" s="1"/>
  <c r="H91" i="11"/>
  <c r="I91" i="11" s="1"/>
  <c r="H57" i="11"/>
  <c r="I57" i="11" s="1"/>
  <c r="H93" i="11"/>
  <c r="I93" i="11" s="1"/>
  <c r="H59" i="11"/>
  <c r="I59" i="11" s="1"/>
  <c r="H98" i="11"/>
  <c r="I98" i="11" s="1"/>
  <c r="H66" i="11"/>
  <c r="I66" i="11" s="1"/>
  <c r="H112" i="11"/>
  <c r="I112" i="11" s="1"/>
  <c r="H80" i="11"/>
  <c r="I80" i="11" s="1"/>
  <c r="P96" i="11"/>
  <c r="Q96" i="11" s="1"/>
  <c r="P68" i="11"/>
  <c r="Q68" i="11" s="1"/>
  <c r="P120" i="11"/>
  <c r="Q120" i="11" s="1"/>
  <c r="P107" i="11"/>
  <c r="Q107" i="11" s="1"/>
  <c r="P39" i="11"/>
  <c r="Q39" i="11" s="1"/>
  <c r="P98" i="11"/>
  <c r="Q98" i="11" s="1"/>
  <c r="P66" i="11"/>
  <c r="Q66" i="11" s="1"/>
  <c r="P34" i="11"/>
  <c r="Q34" i="11" s="1"/>
  <c r="P79" i="11"/>
  <c r="Q79" i="11" s="1"/>
  <c r="P117" i="11"/>
  <c r="Q117" i="11" s="1"/>
  <c r="P85" i="11"/>
  <c r="Q85" i="11" s="1"/>
  <c r="P53" i="11"/>
  <c r="Q53" i="11" s="1"/>
  <c r="P31" i="11"/>
  <c r="Q31" i="11" s="1"/>
  <c r="H28" i="11"/>
  <c r="I28" i="11" s="1"/>
  <c r="H31" i="11"/>
  <c r="I31" i="11" s="1"/>
  <c r="H40" i="11"/>
  <c r="I40" i="11" s="1"/>
  <c r="H43" i="11"/>
  <c r="I43" i="11" s="1"/>
  <c r="H120" i="11"/>
  <c r="I120" i="11" s="1"/>
  <c r="H88" i="11"/>
  <c r="I88" i="11" s="1"/>
  <c r="H53" i="11"/>
  <c r="I53" i="11" s="1"/>
  <c r="H90" i="11"/>
  <c r="I90" i="11" s="1"/>
  <c r="H56" i="11"/>
  <c r="I56" i="11" s="1"/>
  <c r="H95" i="11"/>
  <c r="I95" i="11"/>
  <c r="H109" i="11"/>
  <c r="I109" i="11" s="1"/>
  <c r="H77" i="11"/>
  <c r="I77" i="11" s="1"/>
  <c r="P80" i="11"/>
  <c r="Q80" i="11"/>
  <c r="P52" i="11"/>
  <c r="Q52" i="11" s="1"/>
  <c r="P104" i="11"/>
  <c r="Q104" i="11" s="1"/>
  <c r="P99" i="11"/>
  <c r="Q99" i="11" s="1"/>
  <c r="P27" i="11"/>
  <c r="Q27" i="11" s="1"/>
  <c r="P94" i="11"/>
  <c r="Q94" i="11" s="1"/>
  <c r="P62" i="11"/>
  <c r="Q62" i="11" s="1"/>
  <c r="P30" i="11"/>
  <c r="Q30" i="11" s="1"/>
  <c r="P71" i="11"/>
  <c r="Q71" i="11" s="1"/>
  <c r="P113" i="11"/>
  <c r="Q113" i="11" s="1"/>
  <c r="P81" i="11"/>
  <c r="Q81" i="11" s="1"/>
  <c r="P49" i="11"/>
  <c r="Q49" i="11" s="1"/>
  <c r="P7" i="11"/>
  <c r="H21" i="1"/>
  <c r="C31" i="10" s="1"/>
  <c r="M7" i="11"/>
  <c r="O7" i="11"/>
  <c r="N7" i="11"/>
  <c r="P22" i="11"/>
  <c r="Q22" i="11" s="1"/>
  <c r="N6" i="11"/>
  <c r="M6" i="11"/>
  <c r="O6" i="11"/>
  <c r="M21" i="11"/>
  <c r="M17" i="11" s="1"/>
  <c r="P6" i="11" l="1"/>
  <c r="Q122" i="11"/>
  <c r="O21" i="1" s="1"/>
  <c r="H23" i="1"/>
  <c r="N24" i="1" s="1"/>
  <c r="I12" i="1"/>
  <c r="E27" i="10" s="1"/>
  <c r="I11" i="1"/>
  <c r="E26" i="10" s="1"/>
  <c r="H11" i="1"/>
  <c r="C26" i="10" s="1"/>
  <c r="H12" i="1"/>
  <c r="C27" i="10" s="1"/>
  <c r="P21" i="11"/>
  <c r="F21" i="11"/>
  <c r="N34" i="1" s="1"/>
  <c r="G44" i="10"/>
  <c r="E44" i="10" s="1"/>
  <c r="J44" i="10" s="1"/>
  <c r="J32" i="10"/>
  <c r="J12" i="1" l="1"/>
  <c r="J11" i="1"/>
  <c r="G26" i="10" s="1"/>
  <c r="G38" i="10" s="1"/>
  <c r="I13" i="1"/>
  <c r="N21" i="1" s="1"/>
  <c r="H13" i="1"/>
  <c r="J20" i="10"/>
  <c r="C38" i="10"/>
  <c r="O20" i="1" l="1"/>
  <c r="N20" i="1"/>
  <c r="G27" i="10"/>
  <c r="G39" i="10" s="1"/>
  <c r="E38" i="10"/>
  <c r="J38" i="10" s="1"/>
  <c r="J26" i="10"/>
  <c r="E28" i="10"/>
  <c r="F26" i="10" s="1"/>
  <c r="J13" i="1"/>
  <c r="N22" i="1" s="1"/>
  <c r="H11" i="2"/>
  <c r="E23" i="11" s="1"/>
  <c r="H23" i="11" l="1"/>
  <c r="I23" i="11" s="1"/>
  <c r="I24" i="1"/>
  <c r="K12" i="1"/>
  <c r="G28" i="10"/>
  <c r="H28" i="10" s="1"/>
  <c r="K11" i="1"/>
  <c r="F28" i="10"/>
  <c r="O25" i="1"/>
  <c r="F27" i="10"/>
  <c r="J21" i="1"/>
  <c r="G31" i="10" s="1"/>
  <c r="E22" i="11"/>
  <c r="H10" i="2"/>
  <c r="C15" i="1" s="1"/>
  <c r="G40" i="10"/>
  <c r="K51" i="10" s="1"/>
  <c r="H5" i="2"/>
  <c r="G7" i="11" l="1"/>
  <c r="F7" i="11"/>
  <c r="E7" i="11"/>
  <c r="H27" i="10"/>
  <c r="H26" i="10"/>
  <c r="G33" i="10"/>
  <c r="H33" i="10" s="1"/>
  <c r="H22" i="11"/>
  <c r="I22" i="11" s="1"/>
  <c r="F6" i="11"/>
  <c r="G6" i="11"/>
  <c r="E6" i="11"/>
  <c r="I21" i="1"/>
  <c r="J23" i="1"/>
  <c r="H39" i="10"/>
  <c r="K39" i="10" s="1"/>
  <c r="H40" i="10"/>
  <c r="H38" i="10"/>
  <c r="C21" i="1"/>
  <c r="E21" i="11"/>
  <c r="E17" i="11" s="1"/>
  <c r="H7" i="11" l="1"/>
  <c r="I122" i="11"/>
  <c r="O12" i="1" s="1"/>
  <c r="K22" i="1"/>
  <c r="K21" i="1"/>
  <c r="H31" i="10"/>
  <c r="N35" i="1"/>
  <c r="K48" i="10"/>
  <c r="C19" i="10"/>
  <c r="C21" i="10" s="1"/>
  <c r="H32" i="10"/>
  <c r="H6" i="11"/>
  <c r="E11" i="1"/>
  <c r="E12" i="1"/>
  <c r="E15" i="10" s="1"/>
  <c r="I23" i="1"/>
  <c r="E31" i="10"/>
  <c r="C23" i="1"/>
  <c r="N15" i="1" s="1"/>
  <c r="C12" i="1"/>
  <c r="C11" i="1"/>
  <c r="E14" i="10" l="1"/>
  <c r="D21" i="1"/>
  <c r="C15" i="10"/>
  <c r="C14" i="10"/>
  <c r="E13" i="1"/>
  <c r="E16" i="11"/>
  <c r="D21" i="10"/>
  <c r="D20" i="10"/>
  <c r="D19" i="10"/>
  <c r="N36" i="1" l="1"/>
  <c r="N12" i="1"/>
  <c r="C16" i="10"/>
  <c r="D16" i="10" s="1"/>
  <c r="E16" i="10"/>
  <c r="F14" i="10" s="1"/>
  <c r="D14" i="10" l="1"/>
  <c r="D15" i="10"/>
  <c r="F16" i="10"/>
  <c r="F15" i="10"/>
  <c r="L5" i="3" l="1"/>
  <c r="E33" i="10" l="1"/>
  <c r="F31" i="10" l="1"/>
  <c r="F32" i="10"/>
  <c r="F33" i="10"/>
  <c r="C33" i="10"/>
  <c r="J31" i="10"/>
  <c r="C43" i="10"/>
  <c r="C39" i="10" l="1"/>
  <c r="C28" i="10"/>
  <c r="J27" i="10"/>
  <c r="D33" i="10"/>
  <c r="D32" i="10"/>
  <c r="D31" i="10"/>
  <c r="J33" i="10"/>
  <c r="C45" i="10"/>
  <c r="D44" i="10" s="1"/>
  <c r="D26" i="10" l="1"/>
  <c r="D28" i="10"/>
  <c r="D27" i="10"/>
  <c r="J28" i="10"/>
  <c r="C40" i="10"/>
  <c r="D39" i="10" s="1"/>
  <c r="E39" i="10"/>
  <c r="D45" i="10"/>
  <c r="D43" i="10"/>
  <c r="D38" i="10" l="1"/>
  <c r="D40" i="10"/>
  <c r="E40" i="10"/>
  <c r="F39" i="10" s="1"/>
  <c r="J39" i="10"/>
  <c r="F38" i="10" l="1"/>
  <c r="F40" i="10"/>
  <c r="J40" i="10"/>
  <c r="H21" i="11" l="1"/>
  <c r="F12" i="1" l="1"/>
  <c r="B12" i="1" s="1"/>
  <c r="F11" i="1"/>
  <c r="G14" i="10" s="1"/>
  <c r="G15" i="10" l="1"/>
  <c r="J15" i="10" s="1"/>
  <c r="F13" i="1"/>
  <c r="J14" i="10"/>
  <c r="G11" i="1" l="1"/>
  <c r="G12" i="1"/>
  <c r="O22" i="1"/>
  <c r="F21" i="1"/>
  <c r="N16" i="1"/>
  <c r="O16" i="1" s="1"/>
  <c r="N13" i="1"/>
  <c r="O13" i="1" s="1"/>
  <c r="B27" i="1"/>
  <c r="G16" i="10"/>
  <c r="H14" i="10" s="1"/>
  <c r="E21" i="1" l="1"/>
  <c r="E19" i="10" s="1"/>
  <c r="G19" i="10"/>
  <c r="G43" i="10" s="1"/>
  <c r="F23" i="1"/>
  <c r="H15" i="10"/>
  <c r="J16" i="10"/>
  <c r="H16" i="10"/>
  <c r="G22" i="1" l="1"/>
  <c r="G21" i="1"/>
  <c r="E23" i="1"/>
  <c r="G21" i="10"/>
  <c r="J19" i="10"/>
  <c r="E43" i="10"/>
  <c r="G45" i="10"/>
  <c r="G52" i="10" l="1"/>
  <c r="H45" i="10"/>
  <c r="K42" i="10" s="1"/>
  <c r="H44" i="10"/>
  <c r="H43" i="10"/>
  <c r="H19" i="10"/>
  <c r="H20" i="10"/>
  <c r="K47" i="10"/>
  <c r="H21" i="10"/>
  <c r="E21" i="10"/>
  <c r="F21" i="10" s="1"/>
  <c r="K49" i="10"/>
  <c r="K45" i="10"/>
  <c r="G50" i="10"/>
  <c r="G56" i="10" s="1"/>
  <c r="J43" i="10"/>
  <c r="E45" i="10"/>
  <c r="F45" i="10" l="1"/>
  <c r="F44" i="10"/>
  <c r="F43" i="10"/>
  <c r="F19" i="10"/>
  <c r="J21" i="10"/>
  <c r="F20" i="10"/>
  <c r="K50" i="10"/>
  <c r="J45" i="10"/>
  <c r="G54" i="10"/>
  <c r="F54" i="10"/>
  <c r="N49" i="10"/>
  <c r="N51" i="10"/>
  <c r="C13" i="1"/>
  <c r="O11" i="1" s="1"/>
  <c r="N14" i="1" l="1"/>
  <c r="O14" i="1" s="1"/>
  <c r="D12" i="1"/>
  <c r="D11" i="1"/>
  <c r="E24" i="1"/>
  <c r="N11" i="1"/>
  <c r="M16" i="11"/>
</calcChain>
</file>

<file path=xl/sharedStrings.xml><?xml version="1.0" encoding="utf-8"?>
<sst xmlns="http://schemas.openxmlformats.org/spreadsheetml/2006/main" count="485" uniqueCount="174">
  <si>
    <t>Regieorgaan SIA</t>
  </si>
  <si>
    <t>Begrotingsformat incl. voortgangs- en eindrapportage</t>
  </si>
  <si>
    <t>call 2025</t>
  </si>
  <si>
    <t>Toelichting bij dit begrotingsformat</t>
  </si>
  <si>
    <t xml:space="preserve">In het werkblad Samenvattend overzicht vult u de titel van het projectvoorstel en de naam van de penvoerende hogeschool in. In het werkblad Dekking voert u de Nederlandse organisaties in het consortium op met de eventuele financiële bijdrage die zij zelf leveren. In de volgende werkbladen (WP 1-5, Projectmanagement en Materiële kosten) kunt u de begroting en realisatie opvoeren. Houd hiervoor de indeling in werkbladen aan uit het format, ook als dit niet geheel overeenkomt met de indeling in werkpakketten in de transnationale aanvraag. In de omschrijving van de activiteiten kunt u dit eventueel toelichten. Voeg geen extra werkbladen toe. Het invullen van deze werkbladen wordt hieronder in detail toegelicht. Het werkblad Samenvattend overzicht neemt de ingevulde gegevens uit de andere werkbladen automatisch over. </t>
  </si>
  <si>
    <t>Dekking</t>
  </si>
  <si>
    <t>In dit werkblad maakt u het dekkingsplan. Voer de naam in van de organisaties in kolom C. Let op dat de naam van de organisatie hetzelfde is gespeld als op de werkbladen met de kostenonderbouwing. U hoeft alleen de organisaties op te voeren die meedoen aan het deel van het project waarvoor u subsidie aanvraagt. U hoeft dus niet het gehele consortium op te voeren.
Kies in kolom D het type organisatie.
De totaal begrote kosten per organisatie (kolom E) worden automatisch ingevuld met de gegevens uit de werkbladen met de kostenonderbouwing.
In kolom F voert u de financiële bijdrage in kind in en in kolom G de cash cofinanciering. 
Kolom H is het subsidiebedrag per organisatie. Dat wordt automatisch gevuld met het verschil tussen de begrote kosten (E) en de financiële bijdragen (F en G). Indien een organisatie cash cofinanciering levert, is dit bedrag negatief.
In kolom J vult u de eventuele in cash cofinanciering in van de publieke en private partijen. Het totaal van de cash cofinanciering komt in het samenvattend overzicht te staan en wordt verminderd op het bedrag aan subsidie + cash cofinanciering.</t>
  </si>
  <si>
    <t>Kostenonderbouwing</t>
  </si>
  <si>
    <t>Loonkosten</t>
  </si>
  <si>
    <t>In de werkbladen Werkpakket 1 t/m 5 en Projectmanagement kunt u de loonkosten van de verschillende activiteiten per organisatie en medewerker in detail begroten, zoals die in het projectvoorstel zijn opgenomen. Het is daarbij niet noodzakelijk dat de indeling in werkpakketten overeenkomt met de werkpakketten in de transnationale aanvraag, maar maak dit in dat geval inzichtelijk in de omschrijving van de activiteiten. Het is overigens niet vereist om alle 5 werkpakketten in te vullen. U kunt het project naar eigen inzicht verdelen in een aantal werkpakketten, maar voeg geen werkbladen toe aan het format.</t>
  </si>
  <si>
    <t xml:space="preserve">In kolom A kunt u aangeven welke activiteit uit het plan van aanpak wordt begroot en in kolom B welk (tussen-)resultaat u hiermee wilt bereiken. Deze kolommen zijn niet verplicht, maar u kunt hiermee de beoordelingscommissie of uzelf inzicht bieden in de uitvoering van het werkpakket. </t>
  </si>
  <si>
    <t xml:space="preserve">Vervolgens kunt u in kolommen C en E aangeven welke organisatie en functie u wilt begroten. </t>
  </si>
  <si>
    <t>In de kolommen F en G kunt u de uren en het tarief van de betrokken medewerker/functie begroten. In kolom H worden de loonkosten automatisch berekend.</t>
  </si>
  <si>
    <t>Materiële kosten</t>
  </si>
  <si>
    <t>In de tabbladen Werkpakket 1 t/m 5 en Projectmanagement kunt u uitsluitend loonkosten begroten. Alle kosten die niet zijn gebaseerd op uren, zijn materiële kosten. Deze vermeldt u in het werkblad Materiële kosten.</t>
  </si>
  <si>
    <t xml:space="preserve">Voor de materiële kosten gebruikt u kolom A en B voor de omschrijving van de kosten en een toelichting. </t>
  </si>
  <si>
    <t>In kolom C voert u de organisatie op die deze kosten maakt. Als het gaat om het inkopen van diensten of materialen bij een organisatie die geen consortiumpartner is, geef dan de naam van de organisatie die deze kosten betaalt. Vaak is dat de penvoerder. Het is belangrijk dat u hier de naam opvoert van een van de partijen die in het consortium deelnemen, zodat de kosten ook onder die organisatie vallen op werkblad Dekking.</t>
  </si>
  <si>
    <t xml:space="preserve">In kolom D zet u het bedrag. </t>
  </si>
  <si>
    <t>In cel D11 geeft u het subsidiebedrag op dat u voor alle materiële kosten samen aanvraagt.</t>
  </si>
  <si>
    <t>Het invullen van negatieve kosten of negatieve cofinanciering is niet toegestaan en dan kleuren de desbetreffende velden rood. Alleen cash cofinanciering kan leiden tot een negatief subsidiebedrag op dezelfde regel. Corrigeer alle rood gekleurde velden, totdat er geen velden meer rood gekleurd zijn.</t>
  </si>
  <si>
    <t>Voortgangs- en eindrapportages</t>
  </si>
  <si>
    <t>U gebruikt dit begrotingsformat ook voor de in te dienen financiële voortgangs- en eindrapportages. In het werkblad Dekking gebruikt u kolom J t/m P. Voor het registreren van de realisatie van de loonkosten vult u de kolommen J t/m L in en in het werkblad Materiële kosten kolom F en cel F11. Het invullen van deze kolommen werkt op dezelfde wijze als bij de begrotingskolommen.</t>
  </si>
  <si>
    <t>In de loop van een project kunnen zich wijzigingen voordoen. Nieuwe kostenposten waarvoor een wijzigingsverzoek is goedgekeurd en/of die geen substantiële wijziging betreffen volgens de verplichtingen in het subsidieverleningsbesluit, voert u op in kolom A t/m C.</t>
  </si>
  <si>
    <r>
      <t xml:space="preserve">Gebruik in de voortgangs- en eindrapportage de HOT-tarieven </t>
    </r>
    <r>
      <rPr>
        <b/>
        <sz val="10"/>
        <color theme="1"/>
        <rFont val="Arial"/>
        <family val="2"/>
      </rPr>
      <t>2026</t>
    </r>
    <r>
      <rPr>
        <sz val="10"/>
        <color theme="1"/>
        <rFont val="Arial"/>
        <family val="2"/>
      </rPr>
      <t>.</t>
    </r>
  </si>
  <si>
    <t>Transnationaal budget</t>
  </si>
  <si>
    <t xml:space="preserve">In het budgetformulier voor de transnationale aanvraag, zet u het volledige subsidiebedrag bij de aanvragende hogeschool/hogescholen. De consortiumpartners worden in de transnationale aanvraag toegevoegd als cooperation partners, en kunnen hun eigen bijdrage op die manier inzichtelijk maken. Zij zijn dus geen co-applicant in de transnationale aanvraag. In de letter of support kunnen zij wel aangeven dat zij subsidie ontvangen via de aanvragende hogeschool, en dit kan ook beschreven worden in de aanvraag. </t>
  </si>
  <si>
    <t>Subsidievoorwaarden</t>
  </si>
  <si>
    <t>Bij het gebruik van dit begrotingsformat dient u zich o.a. te houden aan de volgende voorwaarden en maximale percentages en bedragen, zoals ook aangegeven in de joint call for proposals:</t>
  </si>
  <si>
    <t>- De aanvrager is de naam van de hogeschool en wordt in dit begrotingsformat weergegeven als 'penvoerende hogeschool' en 'PV';</t>
  </si>
  <si>
    <t>Verschillen met eerdere begrotingsformats</t>
  </si>
  <si>
    <t>- Loonkosten van consortiumpartners worden weer beschouwd als loonkosten en voert u op in de werkpakketten.</t>
  </si>
  <si>
    <r>
      <t xml:space="preserve">- De term </t>
    </r>
    <r>
      <rPr>
        <i/>
        <sz val="10"/>
        <rFont val="Arial"/>
        <family val="2"/>
      </rPr>
      <t>cofinanciering</t>
    </r>
    <r>
      <rPr>
        <sz val="10"/>
        <rFont val="Arial"/>
        <family val="2"/>
      </rPr>
      <t xml:space="preserve"> wordt niet meer gebruikt voor de eigen bijdragen van hogescholen, in lijn met de definities die NWO hanteert. Wanneer wordt gesproken van eigen bijdrage of financiële bijdrage, dan omvat dat zowel de eigen bijdragen van hogescholen, universiteiten en andere kennisinstellingen, als de cofinanciering van andere partners.</t>
    </r>
  </si>
  <si>
    <t>- In werkblad Dekking kunt u nu slechts kiezen voor hogeschool of niet-hogeschool. Onder hogeschool verstaan we in dit begrotingsformat alleen hogescholen die voldoen aan de definitie in de call for proposals, paragraaf 3.1.</t>
  </si>
  <si>
    <t>Voorwaarden voor indiening</t>
  </si>
  <si>
    <t>Rechts van het samenvattend overzicht ziet u een aantal kerngegevens. Dat zijn de projecttitel, naam van de aanvrager, de totale projectkosten, de cofinanciering en het subsidiebedrag. Hier kunt u ook zien of uw begroting en (indien van toepassing) realisatie aan bovenstaande subsidievoorwaarden voldoen.</t>
  </si>
  <si>
    <t>Overige informatie</t>
  </si>
  <si>
    <t xml:space="preserve">De werkbladen zijn beveiligd. Indien u een onjuistheid in dit begrotingsformat ontdekt of indien u vragen heeft bij het invullen, dan verzoeken wij u dit te melden via e-mail aan matthijs.witkam@regieorgaan-sia.nl. </t>
  </si>
  <si>
    <t>De begroting bij de subsidieaanvraag, de voortgangs- en eindrapportages dienen in Excel in dit begrotingsformat digitaal aangeleverd te worden.</t>
  </si>
  <si>
    <t>De in te vullen velden in dit document zijn geel/roze gearceerd. Deze arcering kunt u hieronder in- en uitschakelen door in het hokje te klikken.</t>
  </si>
  <si>
    <t>Invulvelden arceren:</t>
  </si>
  <si>
    <t>N.B. Invulvelden zijn geel/roze:</t>
  </si>
  <si>
    <t>invulveld</t>
  </si>
  <si>
    <t>Input</t>
  </si>
  <si>
    <t>tekst</t>
  </si>
  <si>
    <t>getallen</t>
  </si>
  <si>
    <t>Programma</t>
  </si>
  <si>
    <t>Driving Urban Transitions</t>
  </si>
  <si>
    <t>Minimale subsidie</t>
  </si>
  <si>
    <t>Maximale subsidie</t>
  </si>
  <si>
    <t>300.000</t>
  </si>
  <si>
    <t>Minimale cofinanciering</t>
  </si>
  <si>
    <t>20%</t>
  </si>
  <si>
    <t>Max. subsidie aan partners</t>
  </si>
  <si>
    <t>25%</t>
  </si>
  <si>
    <t>Max. projectmanagement</t>
  </si>
  <si>
    <t>Cofin tov totale kosten/subsidie</t>
  </si>
  <si>
    <t>subsidie</t>
  </si>
  <si>
    <t>Term partners</t>
  </si>
  <si>
    <t>partners</t>
  </si>
  <si>
    <t>N.B. Regels verbergen na invullen!</t>
  </si>
  <si>
    <t>Bijlage: Totstandkoming subsidievaststelling</t>
  </si>
  <si>
    <t xml:space="preserve">Samenvatting printen: </t>
  </si>
  <si>
    <t>Of typ WAAR in cel A2 van het samenvattend overzicht (werkt eenmalig)</t>
  </si>
  <si>
    <t>Projecttitel</t>
  </si>
  <si>
    <t>Penvoerende hogeschool</t>
  </si>
  <si>
    <t>Call</t>
  </si>
  <si>
    <t>Dossiernummer</t>
  </si>
  <si>
    <t>Budgetnummer</t>
  </si>
  <si>
    <t>Begroting</t>
  </si>
  <si>
    <t>Controle</t>
  </si>
  <si>
    <t>Specificatie naar organisatie</t>
  </si>
  <si>
    <t>Totale kosten</t>
  </si>
  <si>
    <t>%</t>
  </si>
  <si>
    <t>Eigen bijdragen</t>
  </si>
  <si>
    <t>Subsidie</t>
  </si>
  <si>
    <t>Hogescholen</t>
  </si>
  <si>
    <t>Consortiumpartners</t>
  </si>
  <si>
    <t>Totaal</t>
  </si>
  <si>
    <t>Specificatie naar kostensoort</t>
  </si>
  <si>
    <t xml:space="preserve">Materiële kosten </t>
  </si>
  <si>
    <t>Realisatie</t>
  </si>
  <si>
    <t>Gevraagde subsidie</t>
  </si>
  <si>
    <t>Universiteiten</t>
  </si>
  <si>
    <t>Subsidievaststelling</t>
  </si>
  <si>
    <t>Subsidie universiteiten</t>
  </si>
  <si>
    <t xml:space="preserve">Alle bedragen in euro's </t>
  </si>
  <si>
    <t>Toegekende subsidie</t>
  </si>
  <si>
    <t>Vastgestelde subsidie</t>
  </si>
  <si>
    <t xml:space="preserve">Totaal vastgestelde subsidie: </t>
  </si>
  <si>
    <t>Vastgestelde cofin.</t>
  </si>
  <si>
    <t>Spec. hs/univ</t>
  </si>
  <si>
    <t xml:space="preserve">Reeds betaalde voorschotten: </t>
  </si>
  <si>
    <t xml:space="preserve">Niet benutte deel/intrekking: </t>
  </si>
  <si>
    <t>Pagina 3 van 3</t>
  </si>
  <si>
    <t>Bijlage 2: Goedgekeurde begroting</t>
  </si>
  <si>
    <t>Titel van het project</t>
  </si>
  <si>
    <t>Naam van de hogeschool</t>
  </si>
  <si>
    <t>Dekkingsplan</t>
  </si>
  <si>
    <t>Kerngegevens begroting</t>
  </si>
  <si>
    <t>Opmerking</t>
  </si>
  <si>
    <t>Invulhulp</t>
  </si>
  <si>
    <t>Post</t>
  </si>
  <si>
    <r>
      <t>Bedrag</t>
    </r>
    <r>
      <rPr>
        <b/>
        <sz val="10"/>
        <color theme="0"/>
        <rFont val="Arial"/>
        <family val="2"/>
      </rPr>
      <t>b</t>
    </r>
  </si>
  <si>
    <r>
      <t>%</t>
    </r>
    <r>
      <rPr>
        <b/>
        <i/>
        <sz val="10"/>
        <color theme="0"/>
        <rFont val="Arial"/>
        <family val="2"/>
      </rPr>
      <t>b</t>
    </r>
  </si>
  <si>
    <r>
      <t>Eigen bijdragen</t>
    </r>
    <r>
      <rPr>
        <b/>
        <sz val="10"/>
        <color theme="0"/>
        <rFont val="Arial"/>
        <family val="2"/>
      </rPr>
      <t>b</t>
    </r>
  </si>
  <si>
    <r>
      <t>%</t>
    </r>
    <r>
      <rPr>
        <b/>
        <i/>
        <sz val="10"/>
        <color theme="0"/>
        <rFont val="Arial"/>
        <family val="2"/>
      </rPr>
      <t>s</t>
    </r>
  </si>
  <si>
    <r>
      <t>Bedrag</t>
    </r>
    <r>
      <rPr>
        <b/>
        <sz val="10"/>
        <color theme="0"/>
        <rFont val="Arial"/>
        <family val="2"/>
      </rPr>
      <t>r</t>
    </r>
  </si>
  <si>
    <r>
      <t>Eigen bijdragen</t>
    </r>
    <r>
      <rPr>
        <b/>
        <sz val="10"/>
        <color theme="0"/>
        <rFont val="Arial"/>
        <family val="2"/>
      </rPr>
      <t>r</t>
    </r>
  </si>
  <si>
    <t>Gerealiseerde subsidie</t>
  </si>
  <si>
    <r>
      <t>%</t>
    </r>
    <r>
      <rPr>
        <b/>
        <i/>
        <sz val="10"/>
        <color theme="0"/>
        <rFont val="Arial"/>
        <family val="2"/>
      </rPr>
      <t>r</t>
    </r>
  </si>
  <si>
    <t>Gebruik dezelfde titel als op het aanvraagformulier</t>
  </si>
  <si>
    <t>Aanvrager</t>
  </si>
  <si>
    <t>Zijn alle loon- en materiële kosten in de kostenonderbouwing toegewezen zijn aan een organisatie? Staat elke organisatie in het dekkingsoverzicht? Is voor elke organisatie in het dekkingsplan een organisatietype toegewezen?</t>
  </si>
  <si>
    <t>Subsidiebedrag</t>
  </si>
  <si>
    <t>Specificatie naar activiteiten</t>
  </si>
  <si>
    <t>Eigen bijdragen %</t>
  </si>
  <si>
    <t>Projectmanagement</t>
  </si>
  <si>
    <t>Subsidie materiële kosten</t>
  </si>
  <si>
    <t>Kerngegevens realisatie</t>
  </si>
  <si>
    <t>Loonkosten totaal</t>
  </si>
  <si>
    <t>bedragen in euro's</t>
  </si>
  <si>
    <t>Statistieken eigen bijdragen en cofinanciering</t>
  </si>
  <si>
    <t>Cash cofinanciering</t>
  </si>
  <si>
    <t>In kind cofin + eigen bijdragen</t>
  </si>
  <si>
    <t>Eigen bijdragen hogescholen</t>
  </si>
  <si>
    <t>Cofinanciering overige</t>
  </si>
  <si>
    <t>Cofinanciering buiten vw.</t>
  </si>
  <si>
    <t>Pagina 9 van 9</t>
  </si>
  <si>
    <t>Type organisatie</t>
  </si>
  <si>
    <t>Eigen bijdrage in kind</t>
  </si>
  <si>
    <t>Cofinanciering in cash</t>
  </si>
  <si>
    <t>Toelichting</t>
  </si>
  <si>
    <t>Organisaties en kostendekking</t>
  </si>
  <si>
    <t>Totale kosten in de kostenonderbouwing op de volgende werkbladen</t>
  </si>
  <si>
    <t>Totale kosten verdeeld over de organisaties in de tabel hieronder</t>
  </si>
  <si>
    <t>Organisatie</t>
  </si>
  <si>
    <t>Kosten</t>
  </si>
  <si>
    <t>Nr</t>
  </si>
  <si>
    <t>Naam</t>
  </si>
  <si>
    <t>Organisatietype</t>
  </si>
  <si>
    <t>Begrote kosten</t>
  </si>
  <si>
    <t>In kind bijdragen en cofin.</t>
  </si>
  <si>
    <t>PV</t>
  </si>
  <si>
    <t>Hogeschool</t>
  </si>
  <si>
    <t>een door de overheid bekostigde hogeschool, zoals bedoeld in artikel 1.8 van de Wet op het hoger onderwijs en wetenschappelijk onderzoek (WHW)</t>
  </si>
  <si>
    <t>Niet-hogeschool</t>
  </si>
  <si>
    <t>alle overige organisaties</t>
  </si>
  <si>
    <t>Totalen (verbergen):</t>
  </si>
  <si>
    <t>Werkpakket 1</t>
  </si>
  <si>
    <t>A</t>
  </si>
  <si>
    <t>B</t>
  </si>
  <si>
    <t>C</t>
  </si>
  <si>
    <t>D</t>
  </si>
  <si>
    <t>E</t>
  </si>
  <si>
    <t>F</t>
  </si>
  <si>
    <t>G</t>
  </si>
  <si>
    <t>H = F x G</t>
  </si>
  <si>
    <t>J</t>
  </si>
  <si>
    <t>K</t>
  </si>
  <si>
    <t>L = J x K</t>
  </si>
  <si>
    <t>Activiteit</t>
  </si>
  <si>
    <t>Te bereiken (tussen-)resultaat</t>
  </si>
  <si>
    <t>Naam medewerker</t>
  </si>
  <si>
    <t>Functie</t>
  </si>
  <si>
    <t>Uren</t>
  </si>
  <si>
    <t>Tarief</t>
  </si>
  <si>
    <t>Werkpakket 2</t>
  </si>
  <si>
    <t>Werkpakket 3</t>
  </si>
  <si>
    <t>Werkpakket 4</t>
  </si>
  <si>
    <t>Werkpakket 5</t>
  </si>
  <si>
    <t xml:space="preserve">Omschrijving materiële kosten </t>
  </si>
  <si>
    <t>Totaalbedrag</t>
  </si>
  <si>
    <t>Subsidie voor materiële kosten</t>
  </si>
  <si>
    <t>Cofinancering materiële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</si>
</sst>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4" formatCode="_ &quot;€&quot;\ * #,##0.00_ ;_ &quot;€&quot;\ * \-#,##0.00_ ;_ &quot;€&quot;\ * &quot;-&quot;??_ ;_ @_ "/>
    <numFmt numFmtId="43" formatCode="_ * #,##0.00_ ;_ * \-#,##0.00_ ;_ * &quot;-&quot;??_ ;_ @_ "/>
    <numFmt numFmtId="164" formatCode="#,##0_ ;\-#,##0\ "/>
    <numFmt numFmtId="165" formatCode="&quot;€&quot;\ #,##0;\-#,##0"/>
    <numFmt numFmtId="166" formatCode="_ * #,##0.00_ ;_ * \-#,##0.00_ ;_ * &quot;-&quot;_ ;_ @_ "/>
    <numFmt numFmtId="167" formatCode="&quot;€&quot;\ #,##0.00;\-#,##0.00"/>
  </numFmts>
  <fonts count="23">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sz val="10"/>
      <color theme="1"/>
      <name val="Arial"/>
      <family val="2"/>
    </font>
    <font>
      <b/>
      <sz val="10"/>
      <color indexed="8"/>
      <name val="Arial"/>
      <family val="2"/>
    </font>
    <font>
      <sz val="10"/>
      <color theme="0"/>
      <name val="Arial"/>
      <family val="2"/>
    </font>
    <font>
      <sz val="10"/>
      <color rgb="FFFF0000"/>
      <name val="Arial"/>
      <family val="2"/>
    </font>
    <font>
      <b/>
      <sz val="10"/>
      <color theme="1"/>
      <name val="Arial"/>
      <family val="2"/>
    </font>
    <font>
      <b/>
      <sz val="10"/>
      <color theme="0"/>
      <name val="Arial"/>
      <family val="2"/>
    </font>
    <font>
      <b/>
      <sz val="10"/>
      <color rgb="FFFF0000"/>
      <name val="Arial"/>
      <family val="2"/>
    </font>
    <font>
      <b/>
      <sz val="12"/>
      <name val="Arial"/>
      <family val="2"/>
    </font>
    <font>
      <b/>
      <i/>
      <sz val="10"/>
      <name val="Arial"/>
      <family val="2"/>
    </font>
    <font>
      <b/>
      <sz val="14"/>
      <color theme="0"/>
      <name val="Arial"/>
      <family val="2"/>
    </font>
    <font>
      <i/>
      <sz val="10"/>
      <name val="Arial"/>
      <family val="2"/>
    </font>
    <font>
      <sz val="10"/>
      <color theme="1"/>
      <name val="Arial Unicode MS"/>
    </font>
    <font>
      <sz val="10"/>
      <name val="Arial Unicode MS"/>
    </font>
    <font>
      <i/>
      <sz val="10"/>
      <color theme="1"/>
      <name val="Arial"/>
      <family val="2"/>
    </font>
    <font>
      <sz val="9"/>
      <color theme="1"/>
      <name val="Arial"/>
      <family val="2"/>
    </font>
    <font>
      <sz val="10"/>
      <color theme="0"/>
      <name val="Arial Unicode MS"/>
    </font>
    <font>
      <i/>
      <sz val="9"/>
      <color theme="1"/>
      <name val="Arial"/>
      <family val="2"/>
    </font>
    <font>
      <b/>
      <i/>
      <sz val="10"/>
      <color theme="0"/>
      <name val="Arial"/>
      <family val="2"/>
    </font>
  </fonts>
  <fills count="10">
    <fill>
      <patternFill patternType="none"/>
    </fill>
    <fill>
      <patternFill patternType="gray125"/>
    </fill>
    <fill>
      <patternFill patternType="solid">
        <fgColor rgb="FFC6EFCE"/>
      </patternFill>
    </fill>
    <fill>
      <patternFill patternType="solid">
        <fgColor rgb="FFFFC000"/>
        <bgColor indexed="64"/>
      </patternFill>
    </fill>
    <fill>
      <patternFill patternType="solid">
        <fgColor theme="9" tint="0.59999389629810485"/>
        <bgColor indexed="64"/>
      </patternFill>
    </fill>
    <fill>
      <patternFill patternType="solid">
        <fgColor rgb="FF82CD9B"/>
        <bgColor indexed="64"/>
      </patternFill>
    </fill>
    <fill>
      <patternFill patternType="solid">
        <fgColor rgb="FF7DA8FF"/>
        <bgColor indexed="64"/>
      </patternFill>
    </fill>
    <fill>
      <patternFill patternType="solid">
        <fgColor rgb="FFFFC428"/>
        <bgColor indexed="64"/>
      </patternFill>
    </fill>
    <fill>
      <patternFill patternType="solid">
        <fgColor theme="0" tint="-0.499984740745262"/>
        <bgColor indexed="64"/>
      </patternFill>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cellStyleXfs>
  <cellXfs count="325">
    <xf numFmtId="0" fontId="0" fillId="0" borderId="0" xfId="0"/>
    <xf numFmtId="0" fontId="5" fillId="0" borderId="0" xfId="0" applyFont="1"/>
    <xf numFmtId="0" fontId="9" fillId="0" borderId="0" xfId="0" applyFont="1"/>
    <xf numFmtId="0" fontId="7" fillId="0" borderId="0" xfId="0" applyFont="1" applyAlignment="1">
      <alignment horizontal="left"/>
    </xf>
    <xf numFmtId="0" fontId="4" fillId="0" borderId="0" xfId="0" applyFont="1"/>
    <xf numFmtId="0" fontId="4" fillId="0" borderId="0" xfId="0" applyFont="1" applyAlignment="1">
      <alignment horizontal="center"/>
    </xf>
    <xf numFmtId="0" fontId="4" fillId="0" borderId="0" xfId="0" applyFont="1" applyAlignment="1">
      <alignment horizontal="center" vertical="top" wrapText="1"/>
    </xf>
    <xf numFmtId="0" fontId="5" fillId="0" borderId="0" xfId="0" applyFont="1" applyAlignment="1">
      <alignment horizontal="right"/>
    </xf>
    <xf numFmtId="4" fontId="5" fillId="0" borderId="0" xfId="0" applyNumberFormat="1" applyFont="1" applyAlignment="1">
      <alignment horizontal="right"/>
    </xf>
    <xf numFmtId="43" fontId="5" fillId="0" borderId="0" xfId="1" applyFont="1" applyBorder="1" applyAlignment="1" applyProtection="1">
      <alignment horizontal="right"/>
    </xf>
    <xf numFmtId="0" fontId="5" fillId="0" borderId="0" xfId="0" applyFont="1" applyAlignment="1">
      <alignment vertical="center"/>
    </xf>
    <xf numFmtId="0" fontId="4" fillId="0" borderId="0" xfId="0" applyFont="1" applyAlignment="1">
      <alignment horizontal="left"/>
    </xf>
    <xf numFmtId="43" fontId="11" fillId="0" borderId="0" xfId="1" applyFont="1" applyBorder="1" applyAlignment="1" applyProtection="1">
      <alignment horizontal="right"/>
    </xf>
    <xf numFmtId="0" fontId="3" fillId="0" borderId="1" xfId="2" applyFont="1" applyFill="1" applyBorder="1" applyAlignment="1" applyProtection="1">
      <alignment vertical="top"/>
      <protection locked="0"/>
    </xf>
    <xf numFmtId="0" fontId="3" fillId="0" borderId="3" xfId="2" applyFont="1" applyFill="1" applyBorder="1" applyAlignment="1" applyProtection="1">
      <alignment vertical="top"/>
      <protection locked="0"/>
    </xf>
    <xf numFmtId="0" fontId="3" fillId="0" borderId="4" xfId="2" applyFont="1" applyFill="1" applyBorder="1" applyAlignment="1" applyProtection="1">
      <alignment vertical="top"/>
      <protection locked="0"/>
    </xf>
    <xf numFmtId="0" fontId="3" fillId="0" borderId="0" xfId="0" applyFont="1" applyAlignment="1">
      <alignment horizontal="right" vertical="top"/>
    </xf>
    <xf numFmtId="0" fontId="3" fillId="0" borderId="0" xfId="0" applyFont="1" applyAlignment="1">
      <alignment vertical="top"/>
    </xf>
    <xf numFmtId="0" fontId="3" fillId="0" borderId="0" xfId="0" applyFont="1"/>
    <xf numFmtId="10" fontId="3" fillId="0" borderId="10" xfId="0" applyNumberFormat="1" applyFont="1" applyBorder="1" applyAlignment="1">
      <alignment vertical="top"/>
    </xf>
    <xf numFmtId="0" fontId="3" fillId="0" borderId="10" xfId="0" applyFont="1" applyBorder="1" applyAlignment="1">
      <alignment vertical="top"/>
    </xf>
    <xf numFmtId="10" fontId="3" fillId="0" borderId="8" xfId="0" applyNumberFormat="1" applyFont="1" applyBorder="1" applyAlignment="1">
      <alignment vertical="top"/>
    </xf>
    <xf numFmtId="0" fontId="3" fillId="0" borderId="8" xfId="0" applyFont="1" applyBorder="1" applyAlignment="1">
      <alignment vertical="top"/>
    </xf>
    <xf numFmtId="0" fontId="4" fillId="0" borderId="2" xfId="0" applyFont="1" applyBorder="1" applyAlignment="1">
      <alignment horizontal="right" vertical="top"/>
    </xf>
    <xf numFmtId="0" fontId="4" fillId="0" borderId="2" xfId="0" applyFont="1" applyBorder="1" applyAlignment="1">
      <alignment horizontal="left" vertical="top"/>
    </xf>
    <xf numFmtId="3" fontId="3" fillId="0" borderId="0" xfId="0" applyNumberFormat="1" applyFont="1" applyAlignment="1">
      <alignment horizontal="right" vertical="top"/>
    </xf>
    <xf numFmtId="3" fontId="3"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wrapText="1"/>
    </xf>
    <xf numFmtId="0" fontId="8" fillId="0" borderId="0" xfId="0" applyFont="1"/>
    <xf numFmtId="0" fontId="11" fillId="0" borderId="0" xfId="0" applyFont="1"/>
    <xf numFmtId="0" fontId="7" fillId="0" borderId="0" xfId="0" applyFont="1" applyProtection="1">
      <protection locked="0"/>
    </xf>
    <xf numFmtId="0" fontId="4" fillId="0" borderId="1" xfId="0" applyFont="1" applyBorder="1" applyAlignment="1">
      <alignment horizontal="right" vertical="top"/>
    </xf>
    <xf numFmtId="0" fontId="10" fillId="0" borderId="0" xfId="0" applyFont="1"/>
    <xf numFmtId="0" fontId="4" fillId="0" borderId="2" xfId="0" applyFont="1" applyBorder="1"/>
    <xf numFmtId="0" fontId="4" fillId="0" borderId="2" xfId="0" applyFont="1" applyBorder="1" applyAlignment="1">
      <alignment horizontal="left"/>
    </xf>
    <xf numFmtId="4" fontId="4" fillId="0" borderId="2" xfId="0" applyNumberFormat="1" applyFont="1" applyBorder="1" applyAlignment="1">
      <alignment horizontal="left"/>
    </xf>
    <xf numFmtId="43" fontId="4" fillId="0" borderId="2" xfId="1" applyFont="1" applyFill="1" applyBorder="1" applyAlignment="1" applyProtection="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xf numFmtId="0" fontId="4" fillId="0" borderId="4" xfId="0" applyFont="1" applyBorder="1"/>
    <xf numFmtId="49" fontId="5" fillId="4" borderId="2" xfId="0" applyNumberFormat="1" applyFont="1" applyFill="1" applyBorder="1" applyAlignment="1">
      <alignment horizontal="right"/>
    </xf>
    <xf numFmtId="0" fontId="4" fillId="0" borderId="2" xfId="0" applyFont="1" applyBorder="1" applyAlignment="1">
      <alignment horizontal="center"/>
    </xf>
    <xf numFmtId="3" fontId="5" fillId="4" borderId="2" xfId="0" applyNumberFormat="1" applyFont="1" applyFill="1" applyBorder="1" applyAlignment="1">
      <alignment horizontal="right"/>
    </xf>
    <xf numFmtId="0" fontId="11" fillId="0" borderId="0" xfId="0" applyFont="1" applyAlignment="1">
      <alignment horizontal="center"/>
    </xf>
    <xf numFmtId="9" fontId="5" fillId="4" borderId="2" xfId="0" applyNumberFormat="1" applyFont="1" applyFill="1" applyBorder="1" applyAlignment="1">
      <alignment horizontal="right"/>
    </xf>
    <xf numFmtId="10" fontId="3" fillId="0" borderId="7" xfId="0" applyNumberFormat="1" applyFont="1" applyBorder="1" applyAlignment="1">
      <alignment vertical="top"/>
    </xf>
    <xf numFmtId="0" fontId="4" fillId="0" borderId="13" xfId="0" applyFont="1" applyBorder="1" applyAlignment="1">
      <alignment vertical="top"/>
    </xf>
    <xf numFmtId="0" fontId="3" fillId="0" borderId="6" xfId="0" applyFont="1" applyBorder="1" applyAlignment="1">
      <alignment vertical="top"/>
    </xf>
    <xf numFmtId="0" fontId="4" fillId="0" borderId="7" xfId="0" applyFont="1" applyBorder="1"/>
    <xf numFmtId="0" fontId="3" fillId="0" borderId="11" xfId="0" applyFont="1" applyBorder="1" applyAlignment="1">
      <alignment vertical="top"/>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center" wrapText="1"/>
      <protection locked="0"/>
    </xf>
    <xf numFmtId="0" fontId="4" fillId="0" borderId="15" xfId="0" applyFont="1" applyBorder="1" applyAlignment="1">
      <alignment vertical="top"/>
    </xf>
    <xf numFmtId="0" fontId="5" fillId="0" borderId="15" xfId="0" applyFont="1" applyBorder="1" applyAlignment="1">
      <alignment horizontal="right"/>
    </xf>
    <xf numFmtId="0" fontId="3" fillId="0" borderId="0" xfId="0" applyFont="1" applyAlignment="1">
      <alignment horizontal="right"/>
    </xf>
    <xf numFmtId="0" fontId="3" fillId="0" borderId="13" xfId="0" applyFont="1" applyBorder="1" applyAlignment="1">
      <alignment vertical="top"/>
    </xf>
    <xf numFmtId="0" fontId="3" fillId="0" borderId="7" xfId="0" applyFont="1" applyBorder="1" applyAlignment="1">
      <alignment vertical="top"/>
    </xf>
    <xf numFmtId="10" fontId="3" fillId="0" borderId="6" xfId="0" applyNumberFormat="1" applyFont="1" applyBorder="1" applyAlignment="1">
      <alignment vertical="top"/>
    </xf>
    <xf numFmtId="10" fontId="3" fillId="0" borderId="11" xfId="0" applyNumberFormat="1" applyFont="1" applyBorder="1" applyAlignment="1">
      <alignment vertical="top"/>
    </xf>
    <xf numFmtId="0" fontId="4" fillId="0" borderId="8" xfId="0" applyFont="1" applyBorder="1" applyAlignment="1">
      <alignment horizontal="right" vertical="top"/>
    </xf>
    <xf numFmtId="10" fontId="3" fillId="0" borderId="13" xfId="0" applyNumberFormat="1" applyFont="1" applyBorder="1" applyAlignment="1">
      <alignment vertical="top"/>
    </xf>
    <xf numFmtId="0" fontId="4" fillId="0" borderId="5" xfId="0" applyFont="1" applyBorder="1" applyAlignment="1">
      <alignment horizontal="center"/>
    </xf>
    <xf numFmtId="0" fontId="8" fillId="0" borderId="0" xfId="0" applyFont="1" applyAlignment="1">
      <alignment horizontal="center"/>
    </xf>
    <xf numFmtId="0" fontId="11" fillId="0" borderId="0" xfId="0" applyFont="1" applyAlignment="1">
      <alignment horizontal="center" vertical="top"/>
    </xf>
    <xf numFmtId="164" fontId="8" fillId="0" borderId="0" xfId="0" applyNumberFormat="1" applyFont="1" applyAlignment="1">
      <alignment horizontal="center"/>
    </xf>
    <xf numFmtId="0" fontId="4" fillId="0" borderId="13" xfId="0" applyFont="1" applyBorder="1"/>
    <xf numFmtId="0" fontId="3" fillId="0" borderId="6" xfId="0" applyFont="1" applyBorder="1"/>
    <xf numFmtId="0" fontId="4" fillId="0" borderId="7" xfId="0" applyFont="1" applyBorder="1" applyAlignment="1">
      <alignment vertical="top"/>
    </xf>
    <xf numFmtId="0" fontId="3" fillId="0" borderId="11" xfId="0" applyFont="1" applyBorder="1"/>
    <xf numFmtId="10" fontId="3" fillId="0" borderId="0" xfId="0" applyNumberFormat="1" applyFont="1" applyAlignment="1">
      <alignment vertical="top"/>
    </xf>
    <xf numFmtId="164" fontId="3" fillId="0" borderId="0" xfId="0" applyNumberFormat="1" applyFont="1"/>
    <xf numFmtId="0" fontId="4" fillId="0" borderId="0" xfId="0" applyFont="1" applyAlignment="1">
      <alignment horizontal="right"/>
    </xf>
    <xf numFmtId="0" fontId="12" fillId="0" borderId="0" xfId="0" applyFont="1"/>
    <xf numFmtId="44" fontId="4" fillId="0" borderId="2" xfId="0" applyNumberFormat="1" applyFont="1" applyBorder="1" applyAlignment="1">
      <alignment horizontal="right" vertical="top"/>
    </xf>
    <xf numFmtId="0" fontId="9" fillId="5" borderId="0" xfId="0" applyFont="1" applyFill="1"/>
    <xf numFmtId="0" fontId="9" fillId="5" borderId="0" xfId="0" applyFont="1" applyFill="1" applyProtection="1">
      <protection locked="0"/>
    </xf>
    <xf numFmtId="0" fontId="9" fillId="0" borderId="0" xfId="0" applyFont="1" applyAlignment="1">
      <alignment horizontal="left" indent="19"/>
    </xf>
    <xf numFmtId="43" fontId="11" fillId="0" borderId="0" xfId="1" applyFont="1" applyBorder="1" applyAlignment="1" applyProtection="1">
      <alignment horizontal="left" indent="19"/>
    </xf>
    <xf numFmtId="0" fontId="5" fillId="0" borderId="0" xfId="0" applyFont="1" applyAlignment="1">
      <alignment horizontal="left" indent="19"/>
    </xf>
    <xf numFmtId="0" fontId="9" fillId="0" borderId="0" xfId="0" applyFont="1" applyAlignment="1">
      <alignment horizontal="right"/>
    </xf>
    <xf numFmtId="0" fontId="7" fillId="0" borderId="0" xfId="0" applyFont="1"/>
    <xf numFmtId="0" fontId="4" fillId="0" borderId="2" xfId="0" applyFont="1" applyBorder="1" applyAlignment="1">
      <alignment horizontal="center" vertical="center"/>
    </xf>
    <xf numFmtId="0" fontId="9" fillId="0" borderId="0" xfId="0" applyFont="1" applyAlignment="1">
      <alignment horizontal="left"/>
    </xf>
    <xf numFmtId="14" fontId="3" fillId="0" borderId="0" xfId="0" applyNumberFormat="1" applyFont="1" applyAlignment="1">
      <alignment horizontal="left"/>
    </xf>
    <xf numFmtId="0" fontId="3" fillId="0" borderId="1" xfId="2" applyFont="1" applyFill="1" applyBorder="1" applyAlignment="1" applyProtection="1">
      <alignment horizontal="left" vertical="top"/>
      <protection locked="0"/>
    </xf>
    <xf numFmtId="0" fontId="5" fillId="0" borderId="0" xfId="0" applyFont="1" applyAlignment="1">
      <alignment horizontal="left" vertical="top" wrapText="1"/>
    </xf>
    <xf numFmtId="0" fontId="5" fillId="0" borderId="0" xfId="0" applyFont="1" applyAlignment="1">
      <alignment horizontal="left" wrapText="1"/>
    </xf>
    <xf numFmtId="0" fontId="15" fillId="0" borderId="0" xfId="0" applyFont="1"/>
    <xf numFmtId="41" fontId="3" fillId="0" borderId="8" xfId="0" applyNumberFormat="1" applyFont="1" applyBorder="1" applyAlignment="1">
      <alignment vertical="top"/>
    </xf>
    <xf numFmtId="41" fontId="3" fillId="0" borderId="10" xfId="0" applyNumberFormat="1" applyFont="1" applyBorder="1" applyAlignment="1">
      <alignment vertical="top"/>
    </xf>
    <xf numFmtId="41" fontId="4" fillId="0" borderId="2" xfId="0" applyNumberFormat="1" applyFont="1" applyBorder="1" applyAlignment="1">
      <alignment horizontal="right" vertical="top"/>
    </xf>
    <xf numFmtId="41" fontId="4" fillId="0" borderId="2" xfId="0" applyNumberFormat="1" applyFont="1" applyBorder="1" applyAlignment="1">
      <alignment vertical="top"/>
    </xf>
    <xf numFmtId="41" fontId="4" fillId="0" borderId="10" xfId="0" applyNumberFormat="1" applyFont="1" applyBorder="1" applyAlignment="1">
      <alignment horizontal="right" vertical="top"/>
    </xf>
    <xf numFmtId="0" fontId="3" fillId="0" borderId="0" xfId="0" applyFont="1" applyAlignment="1">
      <alignment horizontal="left"/>
    </xf>
    <xf numFmtId="0" fontId="3" fillId="0" borderId="5" xfId="0" applyFont="1" applyBorder="1"/>
    <xf numFmtId="0" fontId="3" fillId="0" borderId="16" xfId="0" applyFont="1" applyBorder="1"/>
    <xf numFmtId="0" fontId="3" fillId="0" borderId="17" xfId="0" applyFont="1" applyBorder="1"/>
    <xf numFmtId="41" fontId="3" fillId="0" borderId="5" xfId="0" applyNumberFormat="1" applyFont="1" applyBorder="1" applyAlignment="1">
      <alignment horizontal="center"/>
    </xf>
    <xf numFmtId="41" fontId="3" fillId="0" borderId="0" xfId="0" applyNumberFormat="1" applyFont="1" applyAlignment="1">
      <alignment horizont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41" fontId="3" fillId="0" borderId="17" xfId="0" applyNumberFormat="1" applyFont="1" applyBorder="1" applyAlignment="1">
      <alignment horizontal="center"/>
    </xf>
    <xf numFmtId="0" fontId="3" fillId="0" borderId="0" xfId="0" applyFont="1" applyProtection="1">
      <protection locked="0"/>
    </xf>
    <xf numFmtId="0" fontId="9" fillId="0" borderId="0" xfId="0" applyFont="1" applyProtection="1">
      <protection locked="0"/>
    </xf>
    <xf numFmtId="0" fontId="3" fillId="0" borderId="18" xfId="0" applyFont="1" applyBorder="1" applyAlignment="1" applyProtection="1">
      <alignment horizontal="left" vertical="center" wrapText="1"/>
      <protection locked="0"/>
    </xf>
    <xf numFmtId="0" fontId="4" fillId="0" borderId="12" xfId="0" applyFont="1" applyBorder="1" applyAlignment="1">
      <alignment vertical="center" wrapText="1"/>
    </xf>
    <xf numFmtId="41" fontId="3" fillId="0" borderId="12" xfId="0" applyNumberFormat="1" applyFont="1" applyBorder="1" applyAlignment="1" applyProtection="1">
      <alignment horizontal="right" vertical="center" wrapText="1"/>
      <protection locked="0"/>
    </xf>
    <xf numFmtId="0" fontId="15" fillId="0" borderId="0" xfId="0" applyFont="1" applyAlignment="1">
      <alignment horizontal="left"/>
    </xf>
    <xf numFmtId="0" fontId="5" fillId="0" borderId="0" xfId="0" applyFont="1" applyAlignment="1">
      <alignment horizontal="left"/>
    </xf>
    <xf numFmtId="41" fontId="5" fillId="0" borderId="0" xfId="0" applyNumberFormat="1" applyFont="1"/>
    <xf numFmtId="0" fontId="3" fillId="0" borderId="4" xfId="0" applyFont="1" applyBorder="1" applyAlignment="1">
      <alignment horizontal="left" vertical="top" wrapText="1"/>
    </xf>
    <xf numFmtId="41" fontId="3" fillId="0" borderId="2" xfId="0" applyNumberFormat="1" applyFont="1" applyBorder="1" applyAlignment="1">
      <alignment horizontal="left" vertical="top" wrapText="1"/>
    </xf>
    <xf numFmtId="0" fontId="3" fillId="0" borderId="1"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vertical="top"/>
    </xf>
    <xf numFmtId="0" fontId="4" fillId="5" borderId="2" xfId="0" applyFont="1" applyFill="1" applyBorder="1" applyAlignment="1">
      <alignment horizontal="center"/>
    </xf>
    <xf numFmtId="0" fontId="4" fillId="6" borderId="2" xfId="0" applyFont="1" applyFill="1" applyBorder="1" applyAlignment="1">
      <alignment horizontal="center"/>
    </xf>
    <xf numFmtId="0" fontId="20" fillId="0" borderId="0" xfId="0" applyFont="1" applyAlignment="1">
      <alignment vertical="center"/>
    </xf>
    <xf numFmtId="41" fontId="3"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xf numFmtId="0" fontId="4" fillId="0" borderId="22" xfId="0" applyFont="1" applyBorder="1" applyAlignment="1">
      <alignment horizontal="center"/>
    </xf>
    <xf numFmtId="44" fontId="4" fillId="0" borderId="22" xfId="0" applyNumberFormat="1" applyFont="1" applyBorder="1" applyAlignment="1">
      <alignment horizontal="center"/>
    </xf>
    <xf numFmtId="0" fontId="3" fillId="0" borderId="22" xfId="0" applyFont="1" applyBorder="1"/>
    <xf numFmtId="0" fontId="4" fillId="0" borderId="21" xfId="0" applyFont="1" applyBorder="1"/>
    <xf numFmtId="0" fontId="4" fillId="0" borderId="21" xfId="0" applyFont="1" applyBorder="1" applyAlignment="1">
      <alignment horizontal="left"/>
    </xf>
    <xf numFmtId="4" fontId="4" fillId="0" borderId="21" xfId="0" applyNumberFormat="1" applyFont="1" applyBorder="1" applyAlignment="1">
      <alignment horizontal="left"/>
    </xf>
    <xf numFmtId="0" fontId="10" fillId="0" borderId="22" xfId="0" applyFont="1" applyBorder="1"/>
    <xf numFmtId="4" fontId="10" fillId="0" borderId="22" xfId="0" applyNumberFormat="1" applyFont="1" applyBorder="1" applyAlignment="1">
      <alignment horizontal="left"/>
    </xf>
    <xf numFmtId="41" fontId="3" fillId="0" borderId="23" xfId="0" applyNumberFormat="1" applyFont="1" applyBorder="1" applyAlignment="1" applyProtection="1">
      <alignment horizontal="right" vertical="center" wrapText="1"/>
      <protection locked="0"/>
    </xf>
    <xf numFmtId="41" fontId="3" fillId="0" borderId="12" xfId="0" applyNumberFormat="1" applyFont="1" applyBorder="1" applyAlignment="1">
      <alignment horizontal="right" vertical="center" wrapText="1"/>
    </xf>
    <xf numFmtId="41" fontId="5" fillId="0" borderId="12" xfId="0" applyNumberFormat="1" applyFont="1" applyBorder="1" applyAlignment="1" applyProtection="1">
      <alignment horizontal="right" vertical="center"/>
      <protection locked="0"/>
    </xf>
    <xf numFmtId="0" fontId="4" fillId="0" borderId="2" xfId="0" applyFont="1" applyBorder="1" applyAlignment="1">
      <alignment horizontal="center" vertical="top" wrapText="1"/>
    </xf>
    <xf numFmtId="49" fontId="9" fillId="0" borderId="0" xfId="0" applyNumberFormat="1" applyFont="1"/>
    <xf numFmtId="0" fontId="4" fillId="0" borderId="0" xfId="0" applyFont="1" applyAlignment="1">
      <alignment vertical="top"/>
    </xf>
    <xf numFmtId="41" fontId="19" fillId="0" borderId="0" xfId="0" applyNumberFormat="1" applyFont="1" applyAlignment="1">
      <alignment horizontal="left" vertical="center" indent="1"/>
    </xf>
    <xf numFmtId="41" fontId="5" fillId="0" borderId="0" xfId="0" applyNumberFormat="1" applyFont="1" applyAlignment="1">
      <alignment horizontal="left" vertical="center" indent="1"/>
    </xf>
    <xf numFmtId="0" fontId="4" fillId="0" borderId="19" xfId="0" applyFont="1" applyBorder="1" applyAlignment="1">
      <alignment horizontal="right" vertical="center" wrapText="1"/>
    </xf>
    <xf numFmtId="0" fontId="3" fillId="0" borderId="19" xfId="0" applyFont="1" applyBorder="1" applyAlignment="1">
      <alignment horizontal="left" vertical="center" wrapText="1"/>
    </xf>
    <xf numFmtId="41" fontId="3" fillId="0" borderId="19" xfId="0" applyNumberFormat="1" applyFont="1" applyBorder="1" applyAlignment="1">
      <alignment horizontal="right" vertical="center" wrapText="1"/>
    </xf>
    <xf numFmtId="41" fontId="5" fillId="0" borderId="19" xfId="0" applyNumberFormat="1" applyFont="1" applyBorder="1" applyAlignment="1" applyProtection="1">
      <alignment horizontal="right" vertical="center"/>
      <protection locked="0"/>
    </xf>
    <xf numFmtId="38" fontId="5" fillId="0" borderId="19" xfId="0" applyNumberFormat="1" applyFont="1" applyBorder="1" applyAlignment="1">
      <alignment horizontal="right" vertical="center"/>
    </xf>
    <xf numFmtId="0" fontId="4" fillId="0" borderId="24" xfId="0" applyFont="1" applyBorder="1"/>
    <xf numFmtId="0" fontId="4" fillId="0" borderId="20" xfId="0" applyFont="1" applyBorder="1"/>
    <xf numFmtId="41" fontId="3" fillId="0" borderId="21" xfId="0" applyNumberFormat="1" applyFont="1" applyBorder="1" applyAlignment="1">
      <alignment horizontal="left" vertical="top" wrapText="1"/>
    </xf>
    <xf numFmtId="38" fontId="3" fillId="0" borderId="21" xfId="0" applyNumberFormat="1" applyFont="1" applyBorder="1" applyAlignment="1">
      <alignment horizontal="right" vertical="top" wrapText="1"/>
    </xf>
    <xf numFmtId="0" fontId="10" fillId="0" borderId="24" xfId="0" applyFont="1" applyBorder="1"/>
    <xf numFmtId="0" fontId="7" fillId="0" borderId="25" xfId="0" applyFont="1" applyBorder="1"/>
    <xf numFmtId="0" fontId="4" fillId="0" borderId="2" xfId="0" applyFont="1" applyBorder="1" applyAlignment="1">
      <alignment vertical="top"/>
    </xf>
    <xf numFmtId="0" fontId="4" fillId="0" borderId="11" xfId="0" applyFont="1" applyBorder="1" applyAlignment="1">
      <alignment vertical="top"/>
    </xf>
    <xf numFmtId="0" fontId="4" fillId="0" borderId="10" xfId="0" applyFont="1" applyBorder="1" applyAlignment="1">
      <alignment horizontal="center" vertical="top" wrapText="1"/>
    </xf>
    <xf numFmtId="3" fontId="15" fillId="0" borderId="19" xfId="0" applyNumberFormat="1" applyFont="1" applyBorder="1" applyAlignment="1" applyProtection="1">
      <alignment horizontal="right" vertical="center" wrapText="1"/>
      <protection locked="0"/>
    </xf>
    <xf numFmtId="3" fontId="15" fillId="0" borderId="12" xfId="0" applyNumberFormat="1" applyFont="1" applyBorder="1" applyAlignment="1" applyProtection="1">
      <alignment horizontal="right" vertical="center" wrapText="1"/>
      <protection locked="0"/>
    </xf>
    <xf numFmtId="0" fontId="18" fillId="0" borderId="0" xfId="0" applyFont="1" applyAlignment="1">
      <alignment horizontal="right"/>
    </xf>
    <xf numFmtId="40" fontId="5" fillId="0" borderId="19" xfId="0" applyNumberFormat="1" applyFont="1" applyBorder="1" applyAlignment="1">
      <alignment horizontal="right" vertical="center"/>
    </xf>
    <xf numFmtId="40" fontId="5" fillId="0" borderId="12" xfId="0" applyNumberFormat="1" applyFont="1" applyBorder="1" applyAlignment="1">
      <alignment horizontal="right" vertical="center"/>
    </xf>
    <xf numFmtId="40" fontId="5" fillId="0" borderId="0" xfId="0" applyNumberFormat="1" applyFont="1"/>
    <xf numFmtId="40" fontId="3" fillId="0" borderId="19" xfId="0" applyNumberFormat="1" applyFont="1" applyBorder="1" applyAlignment="1" applyProtection="1">
      <alignment horizontal="right" vertical="center" wrapText="1"/>
      <protection locked="0"/>
    </xf>
    <xf numFmtId="40" fontId="3" fillId="0" borderId="12" xfId="0" applyNumberFormat="1" applyFont="1" applyBorder="1" applyAlignment="1" applyProtection="1">
      <alignment horizontal="right" vertical="center" wrapText="1"/>
      <protection locked="0"/>
    </xf>
    <xf numFmtId="43" fontId="4" fillId="0" borderId="21" xfId="1" applyFont="1" applyFill="1" applyBorder="1" applyAlignment="1" applyProtection="1">
      <alignment horizontal="left"/>
    </xf>
    <xf numFmtId="0" fontId="3" fillId="0" borderId="27" xfId="0" applyFont="1" applyBorder="1" applyAlignment="1" applyProtection="1">
      <alignment horizontal="left" vertical="center" wrapText="1"/>
      <protection locked="0"/>
    </xf>
    <xf numFmtId="0" fontId="9" fillId="0" borderId="22" xfId="0" applyFont="1" applyBorder="1" applyAlignment="1">
      <alignment horizontal="right"/>
    </xf>
    <xf numFmtId="0" fontId="4" fillId="0" borderId="25" xfId="0" applyFont="1" applyBorder="1"/>
    <xf numFmtId="44" fontId="6" fillId="3" borderId="10" xfId="0" applyNumberFormat="1" applyFont="1" applyFill="1" applyBorder="1" applyAlignment="1">
      <alignment horizontal="right"/>
    </xf>
    <xf numFmtId="0" fontId="10" fillId="0" borderId="0" xfId="0" applyFont="1" applyAlignment="1">
      <alignment horizontal="center"/>
    </xf>
    <xf numFmtId="0" fontId="4" fillId="5" borderId="4" xfId="0" applyFont="1" applyFill="1" applyBorder="1"/>
    <xf numFmtId="40" fontId="4" fillId="0" borderId="0" xfId="0" applyNumberFormat="1" applyFont="1" applyAlignment="1">
      <alignment horizontal="right"/>
    </xf>
    <xf numFmtId="40" fontId="5" fillId="0" borderId="0" xfId="0" applyNumberFormat="1" applyFont="1" applyAlignment="1">
      <alignment horizontal="right"/>
    </xf>
    <xf numFmtId="40" fontId="5" fillId="0" borderId="22" xfId="0" applyNumberFormat="1" applyFont="1" applyBorder="1" applyAlignment="1">
      <alignment horizontal="right"/>
    </xf>
    <xf numFmtId="40" fontId="5" fillId="0" borderId="0" xfId="0" applyNumberFormat="1" applyFont="1" applyAlignment="1">
      <alignment horizontal="right" vertical="center"/>
    </xf>
    <xf numFmtId="40" fontId="3" fillId="8" borderId="19" xfId="0" applyNumberFormat="1" applyFont="1" applyFill="1" applyBorder="1" applyAlignment="1" applyProtection="1">
      <alignment horizontal="right" vertical="center" wrapText="1"/>
      <protection locked="0"/>
    </xf>
    <xf numFmtId="40" fontId="3" fillId="8" borderId="12" xfId="0" applyNumberFormat="1" applyFont="1" applyFill="1" applyBorder="1" applyAlignment="1" applyProtection="1">
      <alignment horizontal="right" vertical="center" wrapText="1"/>
      <protection locked="0"/>
    </xf>
    <xf numFmtId="0" fontId="3" fillId="0" borderId="3" xfId="0" applyFont="1" applyBorder="1"/>
    <xf numFmtId="0" fontId="10" fillId="0" borderId="20" xfId="0" applyFont="1" applyBorder="1"/>
    <xf numFmtId="0" fontId="4" fillId="0" borderId="28" xfId="0" applyFont="1" applyBorder="1" applyAlignment="1">
      <alignment horizontal="right" vertical="center" wrapText="1"/>
    </xf>
    <xf numFmtId="0" fontId="4" fillId="0" borderId="29" xfId="0" applyFont="1" applyBorder="1" applyAlignment="1">
      <alignment vertical="center" wrapText="1"/>
    </xf>
    <xf numFmtId="41" fontId="3" fillId="0" borderId="24" xfId="0" applyNumberFormat="1" applyFont="1" applyBorder="1" applyAlignment="1">
      <alignment horizontal="left" vertical="top" wrapText="1"/>
    </xf>
    <xf numFmtId="0" fontId="4" fillId="0" borderId="30" xfId="0" applyFont="1" applyBorder="1" applyAlignment="1">
      <alignment vertical="center" wrapText="1"/>
    </xf>
    <xf numFmtId="0" fontId="3" fillId="0" borderId="23" xfId="0" applyFont="1" applyBorder="1" applyAlignment="1" applyProtection="1">
      <alignment horizontal="left" vertical="top" wrapText="1"/>
      <protection locked="0"/>
    </xf>
    <xf numFmtId="41" fontId="3" fillId="0" borderId="9" xfId="0" applyNumberFormat="1" applyFont="1" applyBorder="1" applyAlignment="1">
      <alignment horizontal="righ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vertical="center" wrapText="1"/>
    </xf>
    <xf numFmtId="41" fontId="15" fillId="0" borderId="15" xfId="0" applyNumberFormat="1" applyFont="1" applyBorder="1" applyAlignment="1">
      <alignment horizontal="left" vertical="center"/>
    </xf>
    <xf numFmtId="41" fontId="15" fillId="0" borderId="0" xfId="0" applyNumberFormat="1" applyFont="1" applyAlignment="1">
      <alignment horizontal="left" vertical="center" wrapText="1"/>
    </xf>
    <xf numFmtId="41" fontId="3" fillId="0" borderId="0" xfId="0" applyNumberFormat="1" applyFont="1"/>
    <xf numFmtId="0" fontId="3" fillId="0" borderId="0" xfId="0" applyFont="1" applyAlignment="1">
      <alignment horizontal="left" indent="1"/>
    </xf>
    <xf numFmtId="166" fontId="15" fillId="0" borderId="0" xfId="0" applyNumberFormat="1" applyFont="1"/>
    <xf numFmtId="41" fontId="3" fillId="0" borderId="15" xfId="0" applyNumberFormat="1" applyFont="1" applyBorder="1"/>
    <xf numFmtId="0" fontId="3" fillId="0" borderId="22" xfId="0" applyFont="1" applyBorder="1" applyAlignment="1">
      <alignment horizontal="left" indent="1"/>
    </xf>
    <xf numFmtId="41" fontId="3" fillId="0" borderId="22" xfId="0" applyNumberFormat="1" applyFont="1" applyBorder="1"/>
    <xf numFmtId="166" fontId="15" fillId="0" borderId="22" xfId="0" applyNumberFormat="1" applyFont="1" applyBorder="1"/>
    <xf numFmtId="41" fontId="3" fillId="0" borderId="26" xfId="0" applyNumberFormat="1" applyFont="1" applyBorder="1"/>
    <xf numFmtId="41" fontId="4" fillId="0" borderId="0" xfId="0" applyNumberFormat="1" applyFont="1" applyAlignment="1">
      <alignment vertical="top"/>
    </xf>
    <xf numFmtId="41" fontId="4" fillId="0" borderId="15" xfId="0" applyNumberFormat="1" applyFont="1" applyBorder="1" applyAlignment="1">
      <alignment vertical="top"/>
    </xf>
    <xf numFmtId="41" fontId="3" fillId="0" borderId="0" xfId="0" applyNumberFormat="1" applyFont="1" applyAlignment="1">
      <alignment vertical="top"/>
    </xf>
    <xf numFmtId="0" fontId="15" fillId="0" borderId="0" xfId="0" applyFont="1" applyAlignment="1">
      <alignment vertical="top"/>
    </xf>
    <xf numFmtId="41" fontId="3" fillId="0" borderId="15" xfId="0" applyNumberFormat="1" applyFont="1" applyBorder="1" applyAlignment="1">
      <alignment vertical="top"/>
    </xf>
    <xf numFmtId="0" fontId="3" fillId="0" borderId="17" xfId="0" applyFont="1" applyBorder="1" applyAlignment="1">
      <alignment horizontal="left" indent="1"/>
    </xf>
    <xf numFmtId="41" fontId="3" fillId="0" borderId="17" xfId="0" applyNumberFormat="1" applyFont="1" applyBorder="1"/>
    <xf numFmtId="41" fontId="3" fillId="0" borderId="7" xfId="0" applyNumberFormat="1" applyFont="1" applyBorder="1"/>
    <xf numFmtId="166" fontId="15" fillId="0" borderId="5" xfId="0" applyNumberFormat="1" applyFont="1" applyBorder="1"/>
    <xf numFmtId="0" fontId="3" fillId="0" borderId="22" xfId="0" applyFont="1" applyBorder="1" applyAlignment="1">
      <alignment horizontal="left"/>
    </xf>
    <xf numFmtId="41" fontId="4" fillId="0" borderId="0" xfId="0" applyNumberFormat="1" applyFont="1"/>
    <xf numFmtId="41" fontId="4" fillId="0" borderId="15" xfId="0" applyNumberFormat="1" applyFont="1" applyBorder="1"/>
    <xf numFmtId="0" fontId="3" fillId="0" borderId="0" xfId="0" applyFont="1" applyAlignment="1">
      <alignment horizontal="left" wrapText="1"/>
    </xf>
    <xf numFmtId="0" fontId="4" fillId="0" borderId="17" xfId="0" applyFont="1" applyBorder="1" applyAlignment="1">
      <alignment horizontal="center"/>
    </xf>
    <xf numFmtId="0" fontId="18" fillId="0" borderId="0" xfId="0" applyFont="1"/>
    <xf numFmtId="0" fontId="18" fillId="0" borderId="0" xfId="0" quotePrefix="1" applyFont="1" applyAlignment="1">
      <alignment horizontal="left" vertical="top"/>
    </xf>
    <xf numFmtId="0" fontId="5" fillId="0" borderId="21" xfId="0" applyFont="1" applyBorder="1" applyAlignment="1">
      <alignment horizontal="left"/>
    </xf>
    <xf numFmtId="0" fontId="3" fillId="0" borderId="0" xfId="0" quotePrefix="1" applyFont="1"/>
    <xf numFmtId="3" fontId="3" fillId="0" borderId="0" xfId="0" quotePrefix="1" applyNumberFormat="1" applyFont="1"/>
    <xf numFmtId="10" fontId="3" fillId="0" borderId="15" xfId="3" applyNumberFormat="1" applyFont="1" applyBorder="1" applyAlignment="1" applyProtection="1"/>
    <xf numFmtId="0" fontId="4" fillId="0" borderId="0" xfId="0" applyFont="1" applyAlignment="1">
      <alignment vertical="center"/>
    </xf>
    <xf numFmtId="0" fontId="5" fillId="0" borderId="16" xfId="0" applyFont="1" applyBorder="1"/>
    <xf numFmtId="49" fontId="5" fillId="4" borderId="0" xfId="0" applyNumberFormat="1" applyFont="1" applyFill="1" applyAlignment="1">
      <alignment horizontal="right"/>
    </xf>
    <xf numFmtId="9" fontId="5" fillId="4" borderId="0" xfId="0" applyNumberFormat="1" applyFont="1" applyFill="1" applyAlignment="1">
      <alignment horizontal="right"/>
    </xf>
    <xf numFmtId="0" fontId="3" fillId="0" borderId="0" xfId="2" applyFont="1" applyFill="1" applyBorder="1" applyAlignment="1" applyProtection="1">
      <alignment horizontal="left" vertical="top"/>
      <protection locked="0"/>
    </xf>
    <xf numFmtId="0" fontId="3" fillId="0" borderId="5" xfId="2" applyFont="1" applyFill="1" applyBorder="1" applyAlignment="1" applyProtection="1">
      <alignment vertical="top"/>
      <protection locked="0"/>
    </xf>
    <xf numFmtId="0" fontId="3" fillId="0" borderId="0" xfId="2" applyFont="1" applyFill="1" applyBorder="1" applyAlignment="1" applyProtection="1">
      <alignment vertical="top"/>
      <protection locked="0"/>
    </xf>
    <xf numFmtId="0" fontId="13" fillId="0" borderId="6" xfId="0" applyFont="1" applyBorder="1" applyAlignment="1">
      <alignment horizontal="right" vertical="center"/>
    </xf>
    <xf numFmtId="0" fontId="13" fillId="0" borderId="5" xfId="0" applyFont="1" applyBorder="1" applyAlignment="1">
      <alignment horizontal="right" vertical="center" wrapText="1"/>
    </xf>
    <xf numFmtId="0" fontId="3" fillId="0" borderId="4" xfId="0" applyFont="1" applyBorder="1"/>
    <xf numFmtId="41" fontId="15" fillId="0" borderId="0" xfId="0" applyNumberFormat="1" applyFont="1" applyAlignment="1">
      <alignment horizontal="left" vertical="center"/>
    </xf>
    <xf numFmtId="0" fontId="13" fillId="0" borderId="31" xfId="0" applyFont="1" applyBorder="1" applyAlignment="1">
      <alignment horizontal="right" vertical="center" wrapText="1"/>
    </xf>
    <xf numFmtId="0" fontId="15" fillId="0" borderId="31" xfId="0" applyFont="1" applyBorder="1" applyAlignment="1">
      <alignment horizontal="left" vertical="center" wrapText="1"/>
    </xf>
    <xf numFmtId="166" fontId="15" fillId="0" borderId="31" xfId="0" applyNumberFormat="1" applyFont="1" applyBorder="1"/>
    <xf numFmtId="166" fontId="15" fillId="0" borderId="32" xfId="0" applyNumberFormat="1" applyFont="1" applyBorder="1"/>
    <xf numFmtId="41" fontId="3" fillId="0" borderId="31" xfId="0" applyNumberFormat="1" applyFont="1" applyBorder="1" applyAlignment="1">
      <alignment vertical="top"/>
    </xf>
    <xf numFmtId="166" fontId="3" fillId="0" borderId="31" xfId="0" applyNumberFormat="1" applyFont="1" applyBorder="1"/>
    <xf numFmtId="166" fontId="3" fillId="0" borderId="33" xfId="0" applyNumberFormat="1" applyFont="1" applyBorder="1"/>
    <xf numFmtId="41" fontId="4" fillId="0" borderId="31" xfId="0" applyNumberFormat="1" applyFont="1" applyBorder="1"/>
    <xf numFmtId="0" fontId="14" fillId="0" borderId="0" xfId="0" applyFont="1"/>
    <xf numFmtId="0" fontId="4" fillId="5" borderId="0" xfId="0" applyFont="1" applyFill="1"/>
    <xf numFmtId="0" fontId="8" fillId="5" borderId="0" xfId="0" applyFont="1" applyFill="1"/>
    <xf numFmtId="0" fontId="3" fillId="5" borderId="0" xfId="0" applyFont="1" applyFill="1"/>
    <xf numFmtId="0" fontId="17" fillId="0" borderId="0" xfId="0" applyFont="1"/>
    <xf numFmtId="0" fontId="4" fillId="6" borderId="0" xfId="0" applyFont="1" applyFill="1"/>
    <xf numFmtId="0" fontId="8" fillId="6" borderId="0" xfId="0" applyFont="1" applyFill="1"/>
    <xf numFmtId="0" fontId="3" fillId="6" borderId="0" xfId="0" applyFont="1" applyFill="1"/>
    <xf numFmtId="0" fontId="16" fillId="0" borderId="0" xfId="0" applyFont="1"/>
    <xf numFmtId="0" fontId="19" fillId="0" borderId="0" xfId="0" applyFont="1" applyAlignment="1">
      <alignment horizontal="left" vertical="center" indent="1"/>
    </xf>
    <xf numFmtId="0" fontId="19" fillId="0" borderId="0" xfId="0" applyFont="1" applyAlignment="1">
      <alignment horizontal="right" vertical="center" indent="1"/>
    </xf>
    <xf numFmtId="0" fontId="0" fillId="0" borderId="4" xfId="0" applyBorder="1"/>
    <xf numFmtId="0" fontId="0" fillId="0" borderId="7" xfId="0" applyBorder="1"/>
    <xf numFmtId="0" fontId="19" fillId="0" borderId="16" xfId="0" applyFont="1" applyBorder="1" applyAlignment="1">
      <alignment horizontal="left" vertical="center" indent="1"/>
    </xf>
    <xf numFmtId="0" fontId="21" fillId="0" borderId="15" xfId="0" applyFont="1" applyBorder="1"/>
    <xf numFmtId="0" fontId="5" fillId="9" borderId="0" xfId="0" applyFont="1" applyFill="1"/>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3" fillId="0" borderId="0" xfId="0" applyFont="1" applyAlignment="1">
      <alignment horizontal="left" vertical="top" wrapText="1"/>
    </xf>
    <xf numFmtId="0" fontId="4" fillId="0" borderId="1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top"/>
    </xf>
    <xf numFmtId="0" fontId="5" fillId="0" borderId="0" xfId="0" applyFont="1" applyAlignment="1">
      <alignment horizontal="left" vertical="top"/>
    </xf>
    <xf numFmtId="3" fontId="4" fillId="0" borderId="0" xfId="0" quotePrefix="1" applyNumberFormat="1" applyFont="1"/>
    <xf numFmtId="0" fontId="5" fillId="0" borderId="0" xfId="0" quotePrefix="1" applyFont="1"/>
    <xf numFmtId="0" fontId="4" fillId="0" borderId="17" xfId="0" applyFont="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vertical="top" wrapText="1"/>
    </xf>
    <xf numFmtId="0" fontId="10" fillId="0" borderId="0" xfId="0" applyFont="1" applyAlignment="1">
      <alignment horizontal="left"/>
    </xf>
    <xf numFmtId="41" fontId="7" fillId="0" borderId="0" xfId="0" applyNumberFormat="1" applyFont="1"/>
    <xf numFmtId="10" fontId="7" fillId="0" borderId="0" xfId="3" applyNumberFormat="1" applyFont="1" applyBorder="1" applyAlignment="1" applyProtection="1">
      <alignment horizontal="right"/>
      <protection locked="0"/>
    </xf>
    <xf numFmtId="41" fontId="10" fillId="0" borderId="0" xfId="0" applyNumberFormat="1" applyFont="1"/>
    <xf numFmtId="165" fontId="3" fillId="0" borderId="0" xfId="0" applyNumberFormat="1" applyFont="1" applyAlignment="1">
      <alignment horizontal="right" indent="5"/>
    </xf>
    <xf numFmtId="167" fontId="3" fillId="0" borderId="0" xfId="0" applyNumberFormat="1" applyFont="1" applyAlignment="1">
      <alignment horizontal="right" indent="5"/>
    </xf>
    <xf numFmtId="10" fontId="3" fillId="0" borderId="0" xfId="3" applyNumberFormat="1" applyFont="1" applyBorder="1" applyAlignment="1" applyProtection="1">
      <alignment horizontal="right" indent="2"/>
    </xf>
    <xf numFmtId="0" fontId="5" fillId="0" borderId="0" xfId="0" applyFont="1" applyProtection="1">
      <protection locked="0"/>
    </xf>
    <xf numFmtId="0" fontId="8" fillId="0" borderId="0" xfId="0" applyFont="1" applyProtection="1">
      <protection locked="0"/>
    </xf>
    <xf numFmtId="0" fontId="5" fillId="0" borderId="0" xfId="0" applyFont="1" applyAlignment="1" applyProtection="1">
      <alignment wrapText="1"/>
      <protection locked="0"/>
    </xf>
    <xf numFmtId="0" fontId="7" fillId="9" borderId="0" xfId="0" applyFont="1" applyFill="1" applyAlignment="1">
      <alignment vertical="center"/>
    </xf>
    <xf numFmtId="0" fontId="9"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wrapText="1"/>
    </xf>
    <xf numFmtId="0" fontId="3" fillId="0" borderId="0" xfId="0" applyFont="1" applyAlignment="1">
      <alignment horizontal="left" vertical="top" wrapText="1"/>
    </xf>
    <xf numFmtId="0" fontId="5" fillId="0" borderId="0" xfId="0" applyFont="1" applyAlignment="1">
      <alignment wrapText="1"/>
    </xf>
    <xf numFmtId="0" fontId="3" fillId="0" borderId="0" xfId="0" applyFont="1" applyAlignment="1">
      <alignment wrapText="1"/>
    </xf>
    <xf numFmtId="3" fontId="3" fillId="0" borderId="0" xfId="0" quotePrefix="1" applyNumberFormat="1" applyFont="1" applyAlignment="1">
      <alignment horizontal="left" vertical="top" wrapText="1"/>
    </xf>
    <xf numFmtId="0" fontId="3" fillId="0" borderId="0" xfId="0" applyFont="1" applyAlignment="1">
      <alignment horizontal="center" vertical="center"/>
    </xf>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6" borderId="1"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7" borderId="1" xfId="0" applyFont="1" applyFill="1" applyBorder="1" applyAlignment="1">
      <alignment horizontal="center"/>
    </xf>
    <xf numFmtId="0" fontId="4" fillId="7" borderId="3" xfId="0" applyFont="1" applyFill="1" applyBorder="1" applyAlignment="1">
      <alignment horizontal="center"/>
    </xf>
    <xf numFmtId="0" fontId="4" fillId="7" borderId="4" xfId="0" applyFont="1" applyFill="1" applyBorder="1" applyAlignment="1">
      <alignment horizontal="center"/>
    </xf>
    <xf numFmtId="0" fontId="7" fillId="0" borderId="0" xfId="0" applyFont="1" applyAlignment="1">
      <alignment horizontal="center" vertical="center"/>
    </xf>
    <xf numFmtId="0" fontId="4" fillId="0" borderId="17" xfId="0" applyFont="1" applyBorder="1" applyAlignment="1">
      <alignment horizontal="center"/>
    </xf>
    <xf numFmtId="0" fontId="4" fillId="0" borderId="7" xfId="0" applyFont="1" applyBorder="1" applyAlignment="1">
      <alignment horizontal="center"/>
    </xf>
    <xf numFmtId="0" fontId="4" fillId="0" borderId="33" xfId="0" applyFont="1" applyBorder="1" applyAlignment="1">
      <alignment horizontal="center"/>
    </xf>
    <xf numFmtId="0" fontId="4" fillId="0" borderId="1" xfId="2" applyFont="1" applyFill="1" applyBorder="1" applyAlignment="1" applyProtection="1">
      <alignment vertical="top"/>
      <protection locked="0"/>
    </xf>
    <xf numFmtId="0" fontId="4" fillId="0" borderId="3" xfId="2" applyFont="1" applyFill="1" applyBorder="1" applyAlignment="1" applyProtection="1">
      <alignment vertical="top"/>
      <protection locked="0"/>
    </xf>
    <xf numFmtId="0" fontId="4" fillId="0" borderId="4" xfId="2" applyFont="1" applyFill="1" applyBorder="1" applyAlignment="1" applyProtection="1">
      <alignment vertical="top"/>
      <protection locked="0"/>
    </xf>
    <xf numFmtId="0" fontId="3" fillId="0" borderId="1" xfId="2" applyFont="1" applyFill="1" applyBorder="1" applyAlignment="1" applyProtection="1">
      <alignment vertical="top"/>
    </xf>
    <xf numFmtId="0" fontId="3" fillId="0" borderId="3" xfId="2" applyFont="1" applyFill="1" applyBorder="1" applyAlignment="1" applyProtection="1">
      <alignment vertical="top"/>
    </xf>
    <xf numFmtId="0" fontId="3" fillId="0" borderId="4" xfId="2" applyFont="1" applyFill="1" applyBorder="1" applyAlignment="1" applyProtection="1">
      <alignment vertical="top"/>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6" borderId="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0" xfId="0" applyFont="1" applyAlignment="1">
      <alignment horizontal="center"/>
    </xf>
    <xf numFmtId="0" fontId="4" fillId="5" borderId="2" xfId="0" applyFont="1" applyFill="1" applyBorder="1" applyAlignment="1" applyProtection="1">
      <protection locked="0"/>
    </xf>
    <xf numFmtId="0" fontId="3" fillId="5" borderId="2" xfId="0" applyFont="1" applyFill="1" applyBorder="1" applyAlignment="1" applyProtection="1">
      <protection locked="0"/>
    </xf>
    <xf numFmtId="0" fontId="4" fillId="5" borderId="2" xfId="0" applyFont="1" applyFill="1" applyBorder="1" applyAlignment="1">
      <alignment horizontal="center"/>
    </xf>
    <xf numFmtId="0" fontId="4" fillId="5" borderId="2" xfId="0" applyFont="1" applyFill="1" applyBorder="1" applyAlignment="1"/>
    <xf numFmtId="0" fontId="4" fillId="6" borderId="2" xfId="0" applyFont="1" applyFill="1" applyBorder="1" applyAlignment="1">
      <alignment horizontal="center"/>
    </xf>
    <xf numFmtId="0" fontId="4" fillId="6" borderId="2" xfId="0" applyFont="1" applyFill="1" applyBorder="1" applyAlignment="1"/>
    <xf numFmtId="0" fontId="4" fillId="9" borderId="0" xfId="0" applyFont="1" applyFill="1" applyAlignment="1">
      <alignment horizontal="center"/>
    </xf>
    <xf numFmtId="0" fontId="3" fillId="5" borderId="2" xfId="0" applyFont="1" applyFill="1" applyBorder="1" applyAlignment="1"/>
    <xf numFmtId="0" fontId="4" fillId="5" borderId="1" xfId="0" applyFont="1" applyFill="1" applyBorder="1" applyAlignment="1">
      <alignment horizontal="left"/>
    </xf>
    <xf numFmtId="0" fontId="4" fillId="5" borderId="3" xfId="0" applyFont="1" applyFill="1" applyBorder="1" applyAlignment="1">
      <alignment horizontal="left"/>
    </xf>
  </cellXfs>
  <cellStyles count="4">
    <cellStyle name="Goed" xfId="2" builtinId="26"/>
    <cellStyle name="Komma" xfId="1" builtinId="3"/>
    <cellStyle name="Procent" xfId="3" builtinId="5"/>
    <cellStyle name="Standaard" xfId="0" builtinId="0"/>
  </cellStyles>
  <dxfs count="125">
    <dxf>
      <fill>
        <patternFill>
          <bgColor rgb="FFFF0000"/>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0000"/>
        </patternFill>
      </fill>
    </dxf>
    <dxf>
      <fill>
        <patternFill>
          <bgColor rgb="FFFFF4D9"/>
        </patternFill>
      </fill>
    </dxf>
    <dxf>
      <fill>
        <patternFill>
          <bgColor rgb="FFFFF4D9"/>
        </patternFill>
      </fill>
    </dxf>
    <dxf>
      <fill>
        <patternFill>
          <bgColor rgb="FFFF0000"/>
        </patternFill>
      </fill>
    </dxf>
    <dxf>
      <font>
        <color rgb="FFFF0000"/>
      </font>
      <fill>
        <patternFill patternType="none">
          <bgColor auto="1"/>
        </patternFill>
      </fill>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rgb="FFFFF4D9"/>
        </patternFill>
      </fill>
    </dxf>
    <dxf>
      <fill>
        <patternFill>
          <bgColor rgb="FFFF0000"/>
        </patternFill>
      </fill>
    </dxf>
    <dxf>
      <fill>
        <patternFill>
          <bgColor rgb="FFFF0000"/>
        </patternFill>
      </fill>
    </dxf>
    <dxf>
      <border>
        <left/>
        <right/>
        <top/>
        <bottom/>
        <vertical/>
        <horizontal/>
      </border>
    </dxf>
    <dxf>
      <font>
        <color theme="1"/>
      </font>
    </dxf>
    <dxf>
      <font>
        <color theme="1"/>
      </font>
    </dxf>
    <dxf>
      <font>
        <color auto="1"/>
      </font>
    </dxf>
    <dxf>
      <fill>
        <patternFill>
          <bgColor rgb="FFFF0000"/>
        </patternFill>
      </fill>
    </dxf>
    <dxf>
      <fill>
        <patternFill>
          <bgColor rgb="FFFF0000"/>
        </patternFill>
      </fill>
    </dxf>
    <dxf>
      <fill>
        <patternFill>
          <bgColor rgb="FFFF0000"/>
        </patternFill>
      </fill>
    </dxf>
    <dxf>
      <fill>
        <patternFill>
          <bgColor rgb="FFFFF4D9"/>
        </patternFill>
      </fill>
    </dxf>
    <dxf>
      <font>
        <b val="0"/>
        <i/>
        <strike val="0"/>
        <condense val="0"/>
        <extend val="0"/>
        <outline val="0"/>
        <shadow val="0"/>
        <u val="none"/>
        <vertAlign val="baseline"/>
        <sz val="9"/>
        <color theme="1"/>
        <name val="Arial"/>
        <scheme val="none"/>
      </font>
      <border diagonalUp="0" diagonalDown="0" outline="0">
        <left style="thin">
          <color indexed="64"/>
        </left>
        <right/>
        <top/>
        <bottom/>
      </border>
      <protection locked="1" hidden="0"/>
    </dxf>
    <dxf>
      <font>
        <b val="0"/>
        <i val="0"/>
        <strike val="0"/>
        <condense val="0"/>
        <extend val="0"/>
        <outline val="0"/>
        <shadow val="0"/>
        <u val="none"/>
        <vertAlign val="baseline"/>
        <sz val="9"/>
        <color theme="1"/>
        <name val="Arial"/>
        <scheme val="none"/>
      </font>
      <alignment horizontal="left" vertical="center" textRotation="0" wrapText="0" indent="1" justifyLastLine="0" shrinkToFit="0" readingOrder="0"/>
      <border diagonalUp="0" diagonalDown="0" outline="0">
        <left/>
        <right style="thin">
          <color indexed="64"/>
        </right>
        <top/>
        <bottom/>
      </border>
      <protection locked="1" hidden="0"/>
    </dxf>
    <dxf>
      <border outline="0">
        <left style="thin">
          <color indexed="64"/>
        </left>
        <right style="thin">
          <color indexed="64"/>
        </right>
        <bottom style="thin">
          <color indexed="64"/>
        </bottom>
      </border>
    </dxf>
    <dxf>
      <protection locked="1" hidden="0"/>
    </dxf>
    <dxf>
      <border outline="0">
        <bottom style="thin">
          <color indexed="64"/>
        </bottom>
      </border>
    </dxf>
    <dxf>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hair">
          <color indexed="64"/>
        </top>
        <bottom style="hair">
          <color indexed="64"/>
        </bottom>
      </border>
      <protection locked="1" hidden="0"/>
    </dxf>
    <dxf>
      <border outline="0">
        <left style="thin">
          <color indexed="64"/>
        </left>
        <right style="thin">
          <color indexed="64"/>
        </right>
        <top style="thin">
          <color indexed="64"/>
        </top>
        <bottom style="hair">
          <color indexed="64"/>
        </bottom>
      </border>
    </dxf>
    <dxf>
      <protection locked="1"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6" formatCode="#,##0;[Red]\-#,##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1" indent="0" justifyLastLine="0" shrinkToFit="0" readingOrder="0"/>
      <protection locked="1" hidden="0"/>
    </dxf>
    <dxf>
      <alignment vertical="top" textRotation="0" indent="0" justifyLastLine="0" shrinkToFit="0" readingOrder="0"/>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border diagonalUp="0" diagonalDown="0" outline="0">
        <left style="thin">
          <color indexed="64"/>
        </left>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33" formatCode="_ * #,##0_ ;_ * \-#,##0_ ;_ * &quot;-&quot;_ ;_ @_ "/>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0" formatCode="Genera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166" formatCode="_ * #,##0.00_ ;_ * \-#,##0.00_ ;_ * &quot;-&quot;_ ;_ @_ "/>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right/>
        <top/>
        <bottom style="double">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i val="0"/>
        <strike val="0"/>
        <condense val="0"/>
        <extend val="0"/>
        <outline val="0"/>
        <shadow val="0"/>
        <u val="none"/>
        <vertAlign val="baseline"/>
        <sz val="10"/>
        <color auto="1"/>
        <name val="Arial"/>
        <scheme val="none"/>
      </font>
      <alignment horizontal="left" vertical="center" textRotation="0" wrapText="0" indent="0" justifyLastLine="0" shrinkToFit="0" readingOrder="0"/>
      <protection locked="1" hidden="0"/>
    </dxf>
  </dxfs>
  <tableStyles count="0" defaultTableStyle="TableStyleMedium2" defaultPivotStyle="PivotStyleLight16"/>
  <colors>
    <mruColors>
      <color rgb="FF82CD9B"/>
      <color rgb="FF7DA8FF"/>
      <color rgb="FFC8C3C0"/>
      <color rgb="FFFFC428"/>
      <color rgb="FFD1E0FF"/>
      <color rgb="FFC6E8D1"/>
      <color rgb="FF9BBCFF"/>
      <color rgb="FFFFF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B$63" noThreeD="1"/>
</file>

<file path=xl/ctrlProps/ctrlProp2.xml><?xml version="1.0" encoding="utf-8"?>
<formControlPr xmlns="http://schemas.microsoft.com/office/spreadsheetml/2009/9/main" objectType="CheckBox" fmlaLink="$P$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60</xdr:row>
          <xdr:rowOff>133350</xdr:rowOff>
        </xdr:from>
        <xdr:to>
          <xdr:col>4</xdr:col>
          <xdr:colOff>76200</xdr:colOff>
          <xdr:row>62</xdr:row>
          <xdr:rowOff>19050</xdr:rowOff>
        </xdr:to>
        <xdr:sp macro="" textlink="">
          <xdr:nvSpPr>
            <xdr:cNvPr id="4097" name="Check Box 1" descr="Klik hier om de invulvelden te arceren"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13</xdr:col>
      <xdr:colOff>0</xdr:colOff>
      <xdr:row>0</xdr:row>
      <xdr:rowOff>0</xdr:rowOff>
    </xdr:from>
    <xdr:to>
      <xdr:col>14</xdr:col>
      <xdr:colOff>1920874</xdr:colOff>
      <xdr:row>9</xdr:row>
      <xdr:rowOff>36054</xdr:rowOff>
    </xdr:to>
    <xdr:pic>
      <xdr:nvPicPr>
        <xdr:cNvPr id="7" name="Afbeelding 6" title="Logo Regieorgaan SIA">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0"/>
          <a:ext cx="2524124" cy="1490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590550</xdr:colOff>
      <xdr:row>1</xdr:row>
      <xdr:rowOff>19050</xdr:rowOff>
    </xdr:from>
    <xdr:to>
      <xdr:col>7</xdr:col>
      <xdr:colOff>638175</xdr:colOff>
      <xdr:row>8</xdr:row>
      <xdr:rowOff>95250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6525" y="219075"/>
          <a:ext cx="2171700" cy="12096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488950</xdr:colOff>
          <xdr:row>0</xdr:row>
          <xdr:rowOff>171450</xdr:rowOff>
        </xdr:from>
        <xdr:to>
          <xdr:col>14</xdr:col>
          <xdr:colOff>793750</xdr:colOff>
          <xdr:row>2</xdr:row>
          <xdr:rowOff>31750</xdr:rowOff>
        </xdr:to>
        <xdr:sp macro="" textlink="">
          <xdr:nvSpPr>
            <xdr:cNvPr id="5121" name="Check Box 1" descr="Samenvatting printen"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146773</xdr:colOff>
      <xdr:row>0</xdr:row>
      <xdr:rowOff>0</xdr:rowOff>
    </xdr:from>
    <xdr:to>
      <xdr:col>9</xdr:col>
      <xdr:colOff>717176</xdr:colOff>
      <xdr:row>6</xdr:row>
      <xdr:rowOff>0</xdr:rowOff>
    </xdr:to>
    <xdr:pic>
      <xdr:nvPicPr>
        <xdr:cNvPr id="3" name="Afbeelding 2" title="Logo Regieorgaan SIA">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3479" y="0"/>
          <a:ext cx="1758227" cy="10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921124</xdr:colOff>
      <xdr:row>4</xdr:row>
      <xdr:rowOff>134745</xdr:rowOff>
    </xdr:to>
    <xdr:pic>
      <xdr:nvPicPr>
        <xdr:cNvPr id="2" name="Afbeelding 1" title="Logo Regieorgaan SI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5" displayName="Tabel5" ref="B9:K24" totalsRowShown="0" headerRowDxfId="124" dataDxfId="123">
  <tableColumns count="10">
    <tableColumn id="1" xr3:uid="{00000000-0010-0000-0000-000001000000}" name="Post" dataDxfId="122"/>
    <tableColumn id="2" xr3:uid="{00000000-0010-0000-0000-000002000000}" name="Bedragb" dataDxfId="121"/>
    <tableColumn id="8" xr3:uid="{00000000-0010-0000-0000-000008000000}" name="%b" dataDxfId="120">
      <calculatedColumnFormula>#REF!</calculatedColumnFormula>
    </tableColumn>
    <tableColumn id="3" xr3:uid="{00000000-0010-0000-0000-000003000000}" name="Eigen bijdragenb" dataDxfId="119"/>
    <tableColumn id="4" xr3:uid="{00000000-0010-0000-0000-000004000000}" name="Gevraagde subsidie" dataDxfId="118"/>
    <tableColumn id="9" xr3:uid="{00000000-0010-0000-0000-000009000000}" name="%s" dataDxfId="117">
      <calculatedColumnFormula>#REF!</calculatedColumnFormula>
    </tableColumn>
    <tableColumn id="5" xr3:uid="{00000000-0010-0000-0000-000005000000}" name="Bedragr" dataDxfId="116">
      <calculatedColumnFormula>SUM(Dekking!M5:M7)</calculatedColumnFormula>
    </tableColumn>
    <tableColumn id="6" xr3:uid="{00000000-0010-0000-0000-000006000000}" name="Eigen bijdragenr" dataDxfId="115">
      <calculatedColumnFormula>Dekking!N5</calculatedColumnFormula>
    </tableColumn>
    <tableColumn id="7" xr3:uid="{00000000-0010-0000-0000-000007000000}" name="Gerealiseerde subsidie" dataDxfId="114">
      <calculatedColumnFormula>J8+J9</calculatedColumnFormula>
    </tableColumn>
    <tableColumn id="11" xr3:uid="{00000000-0010-0000-0000-00000B000000}" name="%r" dataDxfId="113">
      <calculatedColumnFormula>Tabel5[[#This Row],[Gerealiseerde subsidie]]/J12*100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D5:H7" totalsRowShown="0" headerRowDxfId="112" dataDxfId="111">
  <tableColumns count="5">
    <tableColumn id="1" xr3:uid="{00000000-0010-0000-0100-000001000000}" name="Type organisatie" dataDxfId="110">
      <calculatedColumnFormula>'Typen organisatie'!$A2</calculatedColumnFormula>
    </tableColumn>
    <tableColumn id="2" xr3:uid="{00000000-0010-0000-0100-000002000000}" name="Totale kosten" dataDxfId="109">
      <calculatedColumnFormula>SUMIF($D$22:E$121,$D6,E$22:E$121)</calculatedColumnFormula>
    </tableColumn>
    <tableColumn id="3" xr3:uid="{00000000-0010-0000-0100-000003000000}" name="Eigen bijdrage in kind" dataDxfId="108">
      <calculatedColumnFormula>SUMIF($D$22:F$121,$D6,F$22:F$121)</calculatedColumnFormula>
    </tableColumn>
    <tableColumn id="4" xr3:uid="{00000000-0010-0000-0100-000004000000}" name="Cofinanciering in cash" dataDxfId="107">
      <calculatedColumnFormula>SUMIF($D$22:G$92,$D6,G$22:G$92)</calculatedColumnFormula>
    </tableColumn>
    <tableColumn id="5" xr3:uid="{00000000-0010-0000-0100-000005000000}" name="Subsidie" dataDxfId="106">
      <calculatedColumnFormula>SUMIF($D$22:H$92,$D6,H$22:H$92)</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13" displayName="Tabel13" ref="L5:P7" totalsRowShown="0" headerRowDxfId="105" dataDxfId="104">
  <tableColumns count="5">
    <tableColumn id="5" xr3:uid="{00000000-0010-0000-0200-000005000000}" name="Type organisatie" dataDxfId="103">
      <calculatedColumnFormula>'Typen organisatie'!$A2</calculatedColumnFormula>
    </tableColumn>
    <tableColumn id="6" xr3:uid="{00000000-0010-0000-0200-000006000000}" name="Totale kosten" dataDxfId="102">
      <calculatedColumnFormula>SUMIF($L$22:M$121,$L6,M$22:M$51)</calculatedColumnFormula>
    </tableColumn>
    <tableColumn id="7" xr3:uid="{00000000-0010-0000-0200-000007000000}" name="Eigen bijdrage in kind" dataDxfId="101">
      <calculatedColumnFormula>SUMIF($L$22:N$121,$L6,N$22:N$51)</calculatedColumnFormula>
    </tableColumn>
    <tableColumn id="2" xr3:uid="{00000000-0010-0000-0200-000002000000}" name="Cofinanciering in cash" dataDxfId="100">
      <calculatedColumnFormula>SUMIF($L$22:O$121,$L6,O$22:O$51)</calculatedColumnFormula>
    </tableColumn>
    <tableColumn id="1" xr3:uid="{00000000-0010-0000-0200-000001000000}" name="Subsidie" dataDxfId="99">
      <calculatedColumnFormula>SUMIF($L$22:O$121,$L6,P$22:P$51)</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3" displayName="Tabel3" ref="B20:H121" totalsRowShown="0" headerRowDxfId="98" dataDxfId="97">
  <autoFilter ref="B20:H121" xr:uid="{00000000-0009-0000-0100-000003000000}"/>
  <tableColumns count="7">
    <tableColumn id="1" xr3:uid="{00000000-0010-0000-0300-000001000000}" name="Nr" dataDxfId="96"/>
    <tableColumn id="2" xr3:uid="{00000000-0010-0000-0300-000002000000}" name="Naam" dataDxfId="95"/>
    <tableColumn id="3" xr3:uid="{00000000-0010-0000-0300-000003000000}" name="Organisatietype" dataDxfId="94"/>
    <tableColumn id="4" xr3:uid="{00000000-0010-0000-0300-000004000000}" name="Begrote kosten" dataDxfId="93">
      <calculatedColumnFormula>SUMIF('WP 1'!$C:$C,$C21,'WP 1'!$H:$H)+SUMIF('WP 2'!$C:$C,$C21,'WP 2'!$H:$H)+SUMIF('WP 3'!$C:$C,$C21,'WP 3'!$H:$H)+SUMIF('WP 4'!$C:$C,$C21,'WP 4'!$H:$H)+SUMIF('WP 5'!$C:$C,$C21,'WP 5'!$H:$H)+SUMIF(Projectmanagement!$C:$C,$C21,Projectmanagement!$H:$H)+SUMIF('Materiële kosten'!C:C,$C21,'Materiële kosten'!D:D)</calculatedColumnFormula>
    </tableColumn>
    <tableColumn id="5" xr3:uid="{00000000-0010-0000-0300-000005000000}" name="In kind bijdragen en cofin." dataDxfId="92"/>
    <tableColumn id="7" xr3:uid="{00000000-0010-0000-0300-000007000000}" name="Cash cofinanciering" dataDxfId="91">
      <calculatedColumnFormula>SUM(G22:G121)</calculatedColumnFormula>
    </tableColumn>
    <tableColumn id="6" xr3:uid="{00000000-0010-0000-0300-000006000000}" name="Gevraagde subsidie" dataDxfId="9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6" displayName="Tabel6" ref="J20:P121" totalsRowShown="0" headerRowDxfId="89" dataDxfId="87" headerRowBorderDxfId="88" tableBorderDxfId="86">
  <autoFilter ref="J20:P121" xr:uid="{00000000-0009-0000-0100-000006000000}"/>
  <tableColumns count="7">
    <tableColumn id="1" xr3:uid="{00000000-0010-0000-0400-000001000000}" name="Nr" dataDxfId="85"/>
    <tableColumn id="2" xr3:uid="{00000000-0010-0000-0400-000002000000}" name="Naam" dataDxfId="84"/>
    <tableColumn id="3" xr3:uid="{00000000-0010-0000-0400-000003000000}" name="Organisatietype" dataDxfId="83"/>
    <tableColumn id="4" xr3:uid="{00000000-0010-0000-0400-000004000000}" name="Begrote kosten" dataDxfId="82">
      <calculatedColumnFormula>SUMIF('WP 1'!$C:$C,$K21,'WP 1'!$L:$L)+SUMIF('WP 2'!$C:$C,$K21,'WP 2'!$L:$L)+SUMIF('WP 3'!$C:$C,$K21,'WP 3'!$L:$L)+SUMIF('WP 4'!$C:$C,$K21,'WP 4'!$L:$L)+SUMIF('WP 5'!$C:$C,$K21,'WP 5'!$L:$L)+SUMIF(Projectmanagement!$C:$C,$K21,Projectmanagement!$L:$L)+SUMIF('Materiële kosten'!$C:$C,$K21,'Materiële kosten'!F:F)</calculatedColumnFormula>
    </tableColumn>
    <tableColumn id="5" xr3:uid="{00000000-0010-0000-0400-000005000000}" name="In kind bijdragen en cofin." dataDxfId="81"/>
    <tableColumn id="7" xr3:uid="{00000000-0010-0000-0400-000007000000}" name="Cash cofinanciering" dataDxfId="80">
      <calculatedColumnFormula>SUM(O22:O121)</calculatedColumnFormula>
    </tableColumn>
    <tableColumn id="6" xr3:uid="{00000000-0010-0000-0400-000006000000}" name="Gevraagde subsidie" dataDxfId="79">
      <calculatedColumnFormula>IF(M21-N21=0, "",M21-N21)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8" displayName="Tabel8" ref="A1:B3" totalsRowShown="0" headerRowDxfId="78" dataDxfId="76" headerRowBorderDxfId="77" tableBorderDxfId="75">
  <autoFilter ref="A1:B3" xr:uid="{00000000-0009-0000-0100-000008000000}"/>
  <tableColumns count="2">
    <tableColumn id="1" xr3:uid="{00000000-0010-0000-0500-000001000000}" name="Type organisatie" dataDxfId="74"/>
    <tableColumn id="2" xr3:uid="{00000000-0010-0000-0500-000002000000}" name="Toelichting" dataDxfId="7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2CD9B"/>
    <pageSetUpPr fitToPage="1"/>
  </sheetPr>
  <dimension ref="B2:S79"/>
  <sheetViews>
    <sheetView showGridLines="0" zoomScaleNormal="100" workbookViewId="0">
      <selection activeCell="B3" sqref="B3"/>
    </sheetView>
  </sheetViews>
  <sheetFormatPr defaultColWidth="9.1796875" defaultRowHeight="12.5"/>
  <cols>
    <col min="1" max="1" width="2" style="1" customWidth="1"/>
    <col min="2" max="2" width="11" style="1" customWidth="1"/>
    <col min="3" max="3" width="10.54296875" style="1" customWidth="1"/>
    <col min="4" max="4" width="3.453125" style="1" customWidth="1"/>
    <col min="5" max="5" width="12.1796875" style="1" customWidth="1"/>
    <col min="6" max="7" width="9.1796875" style="1"/>
    <col min="8" max="8" width="9.453125" style="1" bestFit="1" customWidth="1"/>
    <col min="9" max="14" width="9.1796875" style="1"/>
    <col min="15" max="15" width="32" style="1" customWidth="1"/>
    <col min="16" max="16" width="9.1796875" style="1"/>
    <col min="17" max="17" width="9.1796875" style="274"/>
    <col min="18" max="16384" width="9.1796875" style="1"/>
  </cols>
  <sheetData>
    <row r="2" spans="2:19" ht="13">
      <c r="B2" s="2" t="s">
        <v>0</v>
      </c>
    </row>
    <row r="4" spans="2:19" ht="13">
      <c r="B4" s="2" t="s">
        <v>1</v>
      </c>
    </row>
    <row r="5" spans="2:19" ht="13">
      <c r="B5" s="137" t="str">
        <f>F68</f>
        <v>Driving Urban Transitions</v>
      </c>
    </row>
    <row r="6" spans="2:19">
      <c r="B6" s="1" t="s">
        <v>2</v>
      </c>
    </row>
    <row r="8" spans="2:19" ht="13">
      <c r="B8" s="213"/>
    </row>
    <row r="9" spans="2:19" ht="13">
      <c r="B9" s="2" t="s">
        <v>3</v>
      </c>
      <c r="Q9" s="275"/>
    </row>
    <row r="10" spans="2:19" ht="66.75" customHeight="1">
      <c r="B10" s="279" t="s">
        <v>4</v>
      </c>
      <c r="C10" s="279"/>
      <c r="D10" s="279"/>
      <c r="E10" s="279"/>
      <c r="F10" s="279"/>
      <c r="G10" s="279"/>
      <c r="H10" s="279"/>
      <c r="I10" s="279"/>
      <c r="J10" s="279"/>
      <c r="K10" s="279"/>
      <c r="L10" s="279"/>
      <c r="M10" s="279"/>
      <c r="N10" s="279"/>
      <c r="O10" s="279"/>
      <c r="P10" s="28"/>
      <c r="Q10" s="276"/>
      <c r="R10" s="28"/>
      <c r="S10" s="28"/>
    </row>
    <row r="12" spans="2:19" ht="13">
      <c r="B12" s="2" t="s">
        <v>5</v>
      </c>
    </row>
    <row r="13" spans="2:19" ht="134.15" customHeight="1">
      <c r="B13" s="279" t="s">
        <v>6</v>
      </c>
      <c r="C13" s="279"/>
      <c r="D13" s="279"/>
      <c r="E13" s="279"/>
      <c r="F13" s="279"/>
      <c r="G13" s="279"/>
      <c r="H13" s="279"/>
      <c r="I13" s="279"/>
      <c r="J13" s="279"/>
      <c r="K13" s="279"/>
      <c r="L13" s="279"/>
      <c r="M13" s="279"/>
      <c r="N13" s="279"/>
      <c r="O13" s="279"/>
    </row>
    <row r="15" spans="2:19" ht="13">
      <c r="B15" s="2" t="s">
        <v>7</v>
      </c>
    </row>
    <row r="16" spans="2:19" ht="13">
      <c r="B16" s="213" t="s">
        <v>8</v>
      </c>
    </row>
    <row r="17" spans="2:17" ht="52.5" customHeight="1">
      <c r="B17" s="279" t="s">
        <v>9</v>
      </c>
      <c r="C17" s="279"/>
      <c r="D17" s="279"/>
      <c r="E17" s="279"/>
      <c r="F17" s="279"/>
      <c r="G17" s="279"/>
      <c r="H17" s="279"/>
      <c r="I17" s="279"/>
      <c r="J17" s="279"/>
      <c r="K17" s="279"/>
      <c r="L17" s="279"/>
      <c r="M17" s="279"/>
      <c r="N17" s="279"/>
      <c r="O17" s="279"/>
      <c r="Q17" s="275"/>
    </row>
    <row r="18" spans="2:17" ht="25.5" customHeight="1">
      <c r="B18" s="279" t="s">
        <v>10</v>
      </c>
      <c r="C18" s="279"/>
      <c r="D18" s="279"/>
      <c r="E18" s="279"/>
      <c r="F18" s="279"/>
      <c r="G18" s="279"/>
      <c r="H18" s="279"/>
      <c r="I18" s="279"/>
      <c r="J18" s="279"/>
      <c r="K18" s="279"/>
      <c r="L18" s="279"/>
      <c r="M18" s="279"/>
      <c r="N18" s="279"/>
      <c r="O18" s="279"/>
    </row>
    <row r="19" spans="2:17">
      <c r="B19" s="282" t="s">
        <v>11</v>
      </c>
      <c r="C19" s="282"/>
      <c r="D19" s="282"/>
      <c r="E19" s="282"/>
      <c r="F19" s="282"/>
      <c r="G19" s="282"/>
      <c r="H19" s="282"/>
      <c r="I19" s="282"/>
      <c r="J19" s="282"/>
      <c r="K19" s="282"/>
      <c r="L19" s="282"/>
      <c r="M19" s="282"/>
      <c r="N19" s="282"/>
      <c r="O19" s="282"/>
    </row>
    <row r="20" spans="2:17">
      <c r="B20" s="279" t="s">
        <v>12</v>
      </c>
      <c r="C20" s="279"/>
      <c r="D20" s="279"/>
      <c r="E20" s="279"/>
      <c r="F20" s="279"/>
      <c r="G20" s="279"/>
      <c r="H20" s="279"/>
      <c r="I20" s="279"/>
      <c r="J20" s="279"/>
      <c r="K20" s="279"/>
      <c r="L20" s="279"/>
      <c r="M20" s="279"/>
      <c r="N20" s="279"/>
      <c r="O20" s="279"/>
    </row>
    <row r="21" spans="2:17">
      <c r="B21" s="88"/>
      <c r="C21" s="88"/>
      <c r="D21" s="88"/>
      <c r="E21" s="88"/>
      <c r="F21" s="88"/>
      <c r="G21" s="88"/>
      <c r="H21" s="88"/>
      <c r="I21" s="88"/>
      <c r="J21" s="88"/>
      <c r="K21" s="88"/>
      <c r="L21" s="88"/>
      <c r="M21" s="88"/>
      <c r="N21" s="88"/>
      <c r="O21" s="88"/>
    </row>
    <row r="22" spans="2:17" ht="13">
      <c r="B22" s="214" t="s">
        <v>13</v>
      </c>
      <c r="C22" s="88"/>
      <c r="D22" s="88"/>
      <c r="E22" s="88"/>
      <c r="F22" s="88"/>
      <c r="G22" s="88"/>
      <c r="H22" s="88"/>
      <c r="I22" s="88"/>
      <c r="J22" s="88"/>
      <c r="K22" s="88"/>
      <c r="L22" s="88"/>
      <c r="M22" s="88"/>
      <c r="N22" s="88"/>
      <c r="O22" s="88"/>
    </row>
    <row r="23" spans="2:17" ht="25.5" customHeight="1">
      <c r="B23" s="280" t="s">
        <v>14</v>
      </c>
      <c r="C23" s="280"/>
      <c r="D23" s="280"/>
      <c r="E23" s="280"/>
      <c r="F23" s="280"/>
      <c r="G23" s="280"/>
      <c r="H23" s="280"/>
      <c r="I23" s="280"/>
      <c r="J23" s="280"/>
      <c r="K23" s="280"/>
      <c r="L23" s="280"/>
      <c r="M23" s="280"/>
      <c r="N23" s="280"/>
      <c r="O23" s="280"/>
    </row>
    <row r="24" spans="2:17">
      <c r="B24" s="281" t="s">
        <v>15</v>
      </c>
      <c r="C24" s="281"/>
      <c r="D24" s="281"/>
      <c r="E24" s="281"/>
      <c r="F24" s="281"/>
      <c r="G24" s="281"/>
      <c r="H24" s="281"/>
      <c r="I24" s="281"/>
      <c r="J24" s="281"/>
      <c r="K24" s="281"/>
      <c r="L24" s="281"/>
      <c r="M24" s="281"/>
      <c r="N24" s="281"/>
      <c r="O24" s="281"/>
    </row>
    <row r="25" spans="2:17" ht="40" customHeight="1">
      <c r="B25" s="281" t="s">
        <v>16</v>
      </c>
      <c r="C25" s="281"/>
      <c r="D25" s="281"/>
      <c r="E25" s="281"/>
      <c r="F25" s="281"/>
      <c r="G25" s="281"/>
      <c r="H25" s="281"/>
      <c r="I25" s="281"/>
      <c r="J25" s="281"/>
      <c r="K25" s="281"/>
      <c r="L25" s="281"/>
      <c r="M25" s="281"/>
      <c r="N25" s="281"/>
      <c r="O25" s="281"/>
    </row>
    <row r="26" spans="2:17">
      <c r="B26" s="260" t="s">
        <v>17</v>
      </c>
      <c r="C26" s="256"/>
      <c r="D26" s="256"/>
      <c r="E26" s="256"/>
      <c r="F26" s="256"/>
      <c r="G26" s="256"/>
      <c r="H26" s="256"/>
      <c r="I26" s="256"/>
      <c r="J26" s="256"/>
      <c r="K26" s="256"/>
      <c r="L26" s="256"/>
      <c r="M26" s="256"/>
      <c r="N26" s="256"/>
      <c r="O26" s="256"/>
    </row>
    <row r="27" spans="2:17">
      <c r="B27" s="96" t="s">
        <v>18</v>
      </c>
      <c r="C27" s="211"/>
      <c r="D27" s="211"/>
      <c r="E27" s="211"/>
      <c r="F27" s="211"/>
      <c r="G27" s="211"/>
      <c r="H27" s="211"/>
      <c r="I27" s="211"/>
      <c r="J27" s="211"/>
      <c r="K27" s="211"/>
      <c r="L27" s="211"/>
      <c r="M27" s="211"/>
      <c r="N27" s="211"/>
      <c r="O27" s="211"/>
    </row>
    <row r="28" spans="2:17">
      <c r="B28" s="96"/>
      <c r="C28" s="211"/>
      <c r="D28" s="211"/>
      <c r="E28" s="211"/>
      <c r="F28" s="211"/>
      <c r="G28" s="211"/>
      <c r="H28" s="211"/>
      <c r="I28" s="211"/>
      <c r="J28" s="211"/>
      <c r="K28" s="211"/>
      <c r="L28" s="211"/>
      <c r="M28" s="211"/>
      <c r="N28" s="211"/>
      <c r="O28" s="211"/>
    </row>
    <row r="29" spans="2:17" ht="25.5" customHeight="1">
      <c r="B29" s="281" t="s">
        <v>19</v>
      </c>
      <c r="C29" s="281"/>
      <c r="D29" s="281"/>
      <c r="E29" s="281"/>
      <c r="F29" s="281"/>
      <c r="G29" s="281"/>
      <c r="H29" s="281"/>
      <c r="I29" s="281"/>
      <c r="J29" s="281"/>
      <c r="K29" s="281"/>
      <c r="L29" s="281"/>
      <c r="M29" s="281"/>
      <c r="N29" s="281"/>
      <c r="O29" s="281"/>
    </row>
    <row r="31" spans="2:17" ht="13">
      <c r="B31" s="2" t="s">
        <v>20</v>
      </c>
    </row>
    <row r="32" spans="2:17" ht="39.75" customHeight="1">
      <c r="B32" s="279" t="s">
        <v>21</v>
      </c>
      <c r="C32" s="279"/>
      <c r="D32" s="279"/>
      <c r="E32" s="279"/>
      <c r="F32" s="279"/>
      <c r="G32" s="279"/>
      <c r="H32" s="279"/>
      <c r="I32" s="279"/>
      <c r="J32" s="279"/>
      <c r="K32" s="279"/>
      <c r="L32" s="279"/>
      <c r="M32" s="279"/>
      <c r="N32" s="279"/>
      <c r="O32" s="279"/>
      <c r="Q32" s="275"/>
    </row>
    <row r="33" spans="2:17" ht="25.5" customHeight="1">
      <c r="B33" s="279" t="s">
        <v>22</v>
      </c>
      <c r="C33" s="279"/>
      <c r="D33" s="279"/>
      <c r="E33" s="279"/>
      <c r="F33" s="279"/>
      <c r="G33" s="279"/>
      <c r="H33" s="279"/>
      <c r="I33" s="279"/>
      <c r="J33" s="279"/>
      <c r="K33" s="279"/>
      <c r="L33" s="279"/>
      <c r="M33" s="279"/>
      <c r="N33" s="279"/>
      <c r="O33" s="279"/>
      <c r="Q33" s="275"/>
    </row>
    <row r="34" spans="2:17" ht="13">
      <c r="B34" s="261" t="s">
        <v>23</v>
      </c>
      <c r="C34" s="89"/>
      <c r="D34" s="89"/>
      <c r="E34" s="89"/>
      <c r="F34" s="89"/>
      <c r="G34" s="89"/>
      <c r="H34" s="89"/>
      <c r="I34" s="89"/>
      <c r="J34" s="89"/>
      <c r="K34" s="89"/>
      <c r="L34" s="89"/>
      <c r="M34" s="89"/>
      <c r="N34" s="89"/>
      <c r="O34" s="89"/>
    </row>
    <row r="35" spans="2:17">
      <c r="B35" s="261"/>
      <c r="C35" s="89"/>
      <c r="D35" s="89"/>
      <c r="E35" s="89"/>
      <c r="F35" s="89"/>
      <c r="G35" s="89"/>
      <c r="H35" s="89"/>
      <c r="I35" s="89"/>
      <c r="J35" s="89"/>
      <c r="K35" s="89"/>
      <c r="L35" s="89"/>
      <c r="M35" s="89"/>
      <c r="N35" s="89"/>
      <c r="O35" s="89"/>
    </row>
    <row r="36" spans="2:17" ht="13">
      <c r="B36" s="278" t="s">
        <v>24</v>
      </c>
      <c r="C36" s="89"/>
      <c r="D36" s="89"/>
      <c r="E36" s="89"/>
      <c r="F36" s="89"/>
      <c r="G36" s="89"/>
      <c r="H36" s="89"/>
      <c r="I36" s="89"/>
      <c r="J36" s="89"/>
      <c r="K36" s="89"/>
      <c r="L36" s="89"/>
      <c r="M36" s="89"/>
      <c r="N36" s="89"/>
      <c r="O36" s="89"/>
    </row>
    <row r="37" spans="2:17" ht="40.5" customHeight="1">
      <c r="B37" s="281" t="s">
        <v>25</v>
      </c>
      <c r="C37" s="281"/>
      <c r="D37" s="281"/>
      <c r="E37" s="281"/>
      <c r="F37" s="281"/>
      <c r="G37" s="281"/>
      <c r="H37" s="281"/>
      <c r="I37" s="281"/>
      <c r="J37" s="281"/>
      <c r="K37" s="281"/>
      <c r="L37" s="281"/>
      <c r="M37" s="281"/>
      <c r="N37" s="281"/>
      <c r="O37" s="281"/>
    </row>
    <row r="38" spans="2:17">
      <c r="B38" s="261"/>
      <c r="C38" s="89"/>
      <c r="D38" s="89"/>
      <c r="E38" s="89"/>
      <c r="F38" s="89"/>
      <c r="G38" s="89"/>
      <c r="H38" s="89"/>
      <c r="I38" s="89"/>
      <c r="J38" s="89"/>
      <c r="K38" s="89"/>
      <c r="L38" s="89"/>
      <c r="M38" s="89"/>
      <c r="N38" s="89"/>
      <c r="O38" s="89"/>
    </row>
    <row r="39" spans="2:17" ht="13">
      <c r="B39" s="2" t="s">
        <v>26</v>
      </c>
      <c r="C39" s="89"/>
      <c r="D39" s="89"/>
      <c r="E39" s="89"/>
      <c r="F39" s="89"/>
      <c r="G39" s="89"/>
      <c r="H39" s="89"/>
      <c r="I39" s="89"/>
      <c r="J39" s="89"/>
      <c r="K39" s="89"/>
      <c r="L39" s="89"/>
      <c r="M39" s="89"/>
      <c r="N39" s="89"/>
      <c r="O39" s="89"/>
      <c r="Q39" s="275"/>
    </row>
    <row r="40" spans="2:17">
      <c r="B40" s="1" t="s">
        <v>27</v>
      </c>
      <c r="C40" s="89"/>
      <c r="D40" s="89"/>
      <c r="E40" s="89"/>
      <c r="F40" s="89"/>
      <c r="G40" s="89"/>
      <c r="H40" s="89"/>
      <c r="I40" s="89"/>
      <c r="J40" s="89"/>
      <c r="K40" s="89"/>
      <c r="L40" s="89"/>
      <c r="M40" s="89"/>
      <c r="N40" s="89"/>
      <c r="O40" s="89"/>
    </row>
    <row r="41" spans="2:17">
      <c r="B41" s="216" t="s">
        <v>28</v>
      </c>
      <c r="C41" s="89"/>
      <c r="D41" s="89"/>
      <c r="E41" s="89"/>
      <c r="F41" s="89"/>
      <c r="G41" s="89"/>
      <c r="H41" s="89"/>
      <c r="I41" s="89"/>
      <c r="J41" s="89"/>
      <c r="K41" s="89"/>
      <c r="L41" s="89"/>
      <c r="M41" s="89"/>
      <c r="N41" s="89"/>
      <c r="O41" s="89"/>
      <c r="P41" s="29"/>
    </row>
    <row r="42" spans="2:17">
      <c r="B42" s="217" t="str">
        <f>IF(F69=0,CONCATENATE("- Per project kan maximaal € ",F70," aan subsidie worden aangevraagd;"),CONCATENATE("- Per project kan minimaal € ",F69," en maximaal € ",F70," aan subsidie worden aangevraagd;"))</f>
        <v>- Per project kan maximaal € 300.000 aan subsidie worden aangevraagd;</v>
      </c>
      <c r="C42" s="89"/>
      <c r="D42" s="89"/>
      <c r="E42" s="89"/>
      <c r="F42" s="89"/>
      <c r="G42" s="89"/>
      <c r="H42" s="89"/>
      <c r="I42" s="89"/>
      <c r="J42" s="89"/>
      <c r="K42" s="89"/>
      <c r="L42" s="89"/>
      <c r="M42" s="89"/>
      <c r="N42" s="89"/>
      <c r="O42" s="89"/>
    </row>
    <row r="43" spans="2:17">
      <c r="B43" s="216" t="str">
        <f>CONCATENATE("- Maximaal ",F72," van de subsidiegelden mag besteed worden aan de kosten van de ",F75,";")</f>
        <v>- Maximaal 25% van de subsidiegelden mag besteed worden aan de kosten van de partners;</v>
      </c>
      <c r="C43" s="89"/>
      <c r="D43" s="89"/>
      <c r="E43" s="89"/>
      <c r="F43" s="89"/>
      <c r="G43" s="89"/>
      <c r="H43" s="89"/>
      <c r="I43" s="89"/>
      <c r="J43" s="89"/>
      <c r="K43" s="89"/>
      <c r="L43" s="89"/>
      <c r="M43" s="89"/>
      <c r="N43" s="89"/>
      <c r="O43" s="89"/>
    </row>
    <row r="44" spans="2:17">
      <c r="B44" s="216" t="str">
        <f>CONCATENATE("- De eigen bijdragen en cofinanciering zijn samen ten minste ",F71," van de ",F74,".")</f>
        <v>- De eigen bijdragen en cofinanciering zijn samen ten minste 20% van de subsidie.</v>
      </c>
      <c r="C44" s="89"/>
      <c r="D44" s="89"/>
      <c r="E44" s="89"/>
      <c r="F44" s="89"/>
      <c r="G44" s="89"/>
      <c r="H44" s="89"/>
      <c r="I44" s="89"/>
      <c r="J44" s="89"/>
      <c r="K44" s="89"/>
      <c r="L44" s="89"/>
      <c r="M44" s="89"/>
      <c r="N44" s="89"/>
      <c r="O44" s="89"/>
    </row>
    <row r="45" spans="2:17">
      <c r="B45" s="216"/>
      <c r="C45" s="89"/>
      <c r="D45" s="89"/>
      <c r="E45" s="89"/>
      <c r="F45" s="89"/>
      <c r="G45" s="89"/>
      <c r="H45" s="89"/>
      <c r="I45" s="89"/>
      <c r="J45" s="89"/>
      <c r="K45" s="89"/>
      <c r="L45" s="89"/>
      <c r="M45" s="89"/>
      <c r="N45" s="89"/>
      <c r="O45" s="89"/>
    </row>
    <row r="46" spans="2:17" ht="13">
      <c r="B46" s="262" t="s">
        <v>29</v>
      </c>
      <c r="C46" s="89"/>
      <c r="D46" s="89"/>
      <c r="E46" s="89"/>
      <c r="F46" s="89"/>
      <c r="G46" s="89"/>
      <c r="H46" s="89"/>
      <c r="I46" s="89"/>
      <c r="J46" s="89"/>
      <c r="K46" s="89"/>
      <c r="L46" s="89"/>
      <c r="M46" s="89"/>
      <c r="N46" s="89"/>
      <c r="O46" s="89"/>
    </row>
    <row r="47" spans="2:17">
      <c r="B47" s="217" t="s">
        <v>30</v>
      </c>
      <c r="C47" s="89"/>
      <c r="D47" s="89"/>
      <c r="E47" s="89"/>
      <c r="F47" s="89"/>
      <c r="G47" s="89"/>
      <c r="H47" s="89"/>
      <c r="I47" s="89"/>
      <c r="J47" s="89"/>
      <c r="K47" s="89"/>
      <c r="L47" s="89"/>
      <c r="M47" s="89"/>
      <c r="N47" s="89"/>
      <c r="O47" s="89"/>
    </row>
    <row r="48" spans="2:17">
      <c r="B48" s="284" t="s">
        <v>31</v>
      </c>
      <c r="C48" s="284"/>
      <c r="D48" s="284"/>
      <c r="E48" s="284"/>
      <c r="F48" s="284"/>
      <c r="G48" s="284"/>
      <c r="H48" s="284"/>
      <c r="I48" s="284"/>
      <c r="J48" s="284"/>
      <c r="K48" s="284"/>
      <c r="L48" s="284"/>
      <c r="M48" s="284"/>
      <c r="N48" s="284"/>
      <c r="O48" s="284"/>
    </row>
    <row r="49" spans="2:19">
      <c r="B49" s="284"/>
      <c r="C49" s="284"/>
      <c r="D49" s="284"/>
      <c r="E49" s="284"/>
      <c r="F49" s="284"/>
      <c r="G49" s="284"/>
      <c r="H49" s="284"/>
      <c r="I49" s="284"/>
      <c r="J49" s="284"/>
      <c r="K49" s="284"/>
      <c r="L49" s="284"/>
      <c r="M49" s="284"/>
      <c r="N49" s="284"/>
      <c r="O49" s="284"/>
    </row>
    <row r="50" spans="2:19" ht="25.5" customHeight="1">
      <c r="B50" s="284" t="s">
        <v>32</v>
      </c>
      <c r="C50" s="284"/>
      <c r="D50" s="284"/>
      <c r="E50" s="284"/>
      <c r="F50" s="284"/>
      <c r="G50" s="284"/>
      <c r="H50" s="284"/>
      <c r="I50" s="284"/>
      <c r="J50" s="284"/>
      <c r="K50" s="284"/>
      <c r="L50" s="284"/>
      <c r="M50" s="284"/>
      <c r="N50" s="284"/>
      <c r="O50" s="284"/>
    </row>
    <row r="51" spans="2:19">
      <c r="B51" s="263"/>
      <c r="C51" s="89"/>
      <c r="D51" s="89"/>
      <c r="E51" s="89"/>
      <c r="F51" s="89"/>
      <c r="G51" s="89"/>
      <c r="H51" s="89"/>
      <c r="I51" s="89"/>
      <c r="J51" s="89"/>
      <c r="K51" s="89"/>
      <c r="L51" s="89"/>
      <c r="M51" s="89"/>
      <c r="N51" s="89"/>
      <c r="O51" s="89"/>
    </row>
    <row r="52" spans="2:19" ht="13">
      <c r="B52" s="2" t="s">
        <v>33</v>
      </c>
    </row>
    <row r="53" spans="2:19" ht="25.5" customHeight="1">
      <c r="B53" s="283" t="s">
        <v>34</v>
      </c>
      <c r="C53" s="283"/>
      <c r="D53" s="283"/>
      <c r="E53" s="283"/>
      <c r="F53" s="283"/>
      <c r="G53" s="283"/>
      <c r="H53" s="283"/>
      <c r="I53" s="283"/>
      <c r="J53" s="283"/>
      <c r="K53" s="283"/>
      <c r="L53" s="283"/>
      <c r="M53" s="283"/>
      <c r="N53" s="283"/>
      <c r="O53" s="283"/>
      <c r="P53" s="29"/>
    </row>
    <row r="54" spans="2:19">
      <c r="B54" s="89"/>
      <c r="C54" s="89"/>
      <c r="D54" s="89"/>
      <c r="E54" s="89"/>
      <c r="F54" s="89"/>
      <c r="G54" s="89"/>
      <c r="H54" s="89"/>
      <c r="I54" s="89"/>
      <c r="J54" s="89"/>
      <c r="K54" s="89"/>
      <c r="L54" s="89"/>
      <c r="M54" s="89"/>
      <c r="N54" s="89"/>
      <c r="O54" s="89"/>
    </row>
    <row r="55" spans="2:19" ht="13">
      <c r="B55" s="85" t="s">
        <v>35</v>
      </c>
      <c r="C55" s="89"/>
      <c r="D55" s="89"/>
      <c r="E55" s="89"/>
      <c r="F55" s="89"/>
      <c r="G55" s="89"/>
      <c r="H55" s="89"/>
      <c r="I55" s="89"/>
      <c r="J55" s="89"/>
      <c r="K55" s="89"/>
      <c r="L55" s="89"/>
      <c r="M55" s="89"/>
      <c r="N55" s="89"/>
      <c r="O55" s="89"/>
    </row>
    <row r="56" spans="2:19" ht="25.5" customHeight="1">
      <c r="B56" s="280" t="s">
        <v>36</v>
      </c>
      <c r="C56" s="280"/>
      <c r="D56" s="280"/>
      <c r="E56" s="280"/>
      <c r="F56" s="280"/>
      <c r="G56" s="280"/>
      <c r="H56" s="280"/>
      <c r="I56" s="280"/>
      <c r="J56" s="280"/>
      <c r="K56" s="280"/>
      <c r="L56" s="280"/>
      <c r="M56" s="280"/>
      <c r="N56" s="280"/>
      <c r="O56" s="280"/>
      <c r="P56" s="28"/>
      <c r="Q56" s="276"/>
      <c r="R56" s="28"/>
      <c r="S56" s="28"/>
    </row>
    <row r="58" spans="2:19" ht="13.5" customHeight="1">
      <c r="B58" s="280" t="s">
        <v>37</v>
      </c>
      <c r="C58" s="280"/>
      <c r="D58" s="280"/>
      <c r="E58" s="280"/>
      <c r="F58" s="280"/>
      <c r="G58" s="280"/>
      <c r="H58" s="280"/>
      <c r="I58" s="280"/>
      <c r="J58" s="280"/>
      <c r="K58" s="280"/>
      <c r="L58" s="280"/>
      <c r="M58" s="280"/>
      <c r="N58" s="280"/>
      <c r="O58" s="280"/>
      <c r="P58" s="28"/>
      <c r="Q58" s="276"/>
      <c r="R58" s="28"/>
      <c r="S58" s="28"/>
    </row>
    <row r="60" spans="2:19">
      <c r="B60" s="280" t="s">
        <v>38</v>
      </c>
      <c r="C60" s="280"/>
      <c r="D60" s="280"/>
      <c r="E60" s="280"/>
      <c r="F60" s="280"/>
      <c r="G60" s="280"/>
      <c r="H60" s="280"/>
      <c r="I60" s="280"/>
      <c r="J60" s="280"/>
      <c r="K60" s="280"/>
      <c r="L60" s="280"/>
      <c r="M60" s="280"/>
      <c r="N60" s="280"/>
      <c r="O60" s="280"/>
      <c r="P60" s="28"/>
      <c r="Q60" s="276"/>
      <c r="R60" s="28"/>
      <c r="S60" s="28"/>
    </row>
    <row r="62" spans="2:19" ht="13">
      <c r="B62" s="77" t="s">
        <v>39</v>
      </c>
      <c r="C62" s="77"/>
      <c r="D62" s="78"/>
    </row>
    <row r="63" spans="2:19">
      <c r="B63" s="31" t="b">
        <v>1</v>
      </c>
    </row>
    <row r="64" spans="2:19" ht="12.75" customHeight="1">
      <c r="B64" s="138" t="s">
        <v>40</v>
      </c>
      <c r="C64" s="138"/>
      <c r="D64" s="138"/>
      <c r="F64" s="6" t="s">
        <v>41</v>
      </c>
    </row>
    <row r="66" spans="2:11" ht="13">
      <c r="B66" s="33"/>
      <c r="H66" s="18"/>
      <c r="I66" s="18"/>
      <c r="J66" s="18"/>
      <c r="K66" s="18"/>
    </row>
    <row r="67" spans="2:11" ht="13" hidden="1">
      <c r="C67" s="30" t="s">
        <v>42</v>
      </c>
      <c r="F67" s="45" t="s">
        <v>43</v>
      </c>
      <c r="G67" s="45" t="s">
        <v>44</v>
      </c>
      <c r="H67" s="4"/>
      <c r="I67" s="18"/>
      <c r="J67" s="18"/>
      <c r="K67" s="18"/>
    </row>
    <row r="68" spans="2:11" hidden="1">
      <c r="C68" s="1" t="s">
        <v>45</v>
      </c>
      <c r="F68" s="42" t="s">
        <v>46</v>
      </c>
      <c r="G68" s="42"/>
      <c r="H68" s="18"/>
      <c r="I68" s="18"/>
      <c r="J68" s="18"/>
      <c r="K68" s="18"/>
    </row>
    <row r="69" spans="2:11" hidden="1">
      <c r="C69" s="1" t="s">
        <v>47</v>
      </c>
      <c r="F69" s="42"/>
      <c r="G69" s="44">
        <v>0</v>
      </c>
      <c r="H69" s="18"/>
      <c r="I69" s="18"/>
      <c r="J69" s="18"/>
      <c r="K69" s="18"/>
    </row>
    <row r="70" spans="2:11" hidden="1">
      <c r="C70" s="1" t="s">
        <v>48</v>
      </c>
      <c r="F70" s="42" t="s">
        <v>49</v>
      </c>
      <c r="G70" s="44">
        <v>300000</v>
      </c>
      <c r="H70" s="18"/>
      <c r="I70" s="18"/>
      <c r="J70" s="18"/>
      <c r="K70" s="18"/>
    </row>
    <row r="71" spans="2:11" hidden="1">
      <c r="C71" s="1" t="s">
        <v>50</v>
      </c>
      <c r="F71" s="42" t="s">
        <v>51</v>
      </c>
      <c r="G71" s="46">
        <v>0.2</v>
      </c>
      <c r="H71" s="18"/>
      <c r="I71" s="18"/>
      <c r="J71" s="18"/>
      <c r="K71" s="18"/>
    </row>
    <row r="72" spans="2:11" hidden="1">
      <c r="C72" s="1" t="s">
        <v>52</v>
      </c>
      <c r="F72" s="42" t="s">
        <v>53</v>
      </c>
      <c r="G72" s="46">
        <v>0.25</v>
      </c>
      <c r="H72" s="18"/>
      <c r="I72" s="18"/>
      <c r="J72" s="18"/>
      <c r="K72" s="18"/>
    </row>
    <row r="73" spans="2:11" hidden="1">
      <c r="C73" s="1" t="s">
        <v>54</v>
      </c>
      <c r="F73" s="42"/>
      <c r="G73" s="46"/>
      <c r="H73" s="29"/>
    </row>
    <row r="74" spans="2:11" hidden="1">
      <c r="C74" s="1" t="s">
        <v>55</v>
      </c>
      <c r="F74" s="42" t="s">
        <v>56</v>
      </c>
      <c r="G74" s="46"/>
      <c r="H74" s="29"/>
    </row>
    <row r="75" spans="2:11" hidden="1">
      <c r="C75" s="1" t="s">
        <v>57</v>
      </c>
      <c r="F75" s="221" t="s">
        <v>58</v>
      </c>
      <c r="G75" s="222"/>
      <c r="H75" s="29"/>
    </row>
    <row r="76" spans="2:11" hidden="1"/>
    <row r="77" spans="2:11" ht="13" hidden="1">
      <c r="C77" s="30" t="s">
        <v>59</v>
      </c>
    </row>
    <row r="79" spans="2:11" ht="13">
      <c r="C79" s="2"/>
      <c r="D79" s="2"/>
      <c r="E79" s="107"/>
      <c r="H79" s="18"/>
    </row>
  </sheetData>
  <sheetProtection algorithmName="SHA-512" hashValue="CcQiE2RiAu19jjAbfCBrDaiXfVkj86b247kL3uKe+pBaAdMEtA8Al6BhP/xtsSUG4K56eLcQ9YQcuJ8K+VrGMg==" saltValue="7RuMuz198V7QIatqy+8OHA==" spinCount="100000" sheet="1" objects="1" scenarios="1"/>
  <mergeCells count="19">
    <mergeCell ref="B48:O49"/>
    <mergeCell ref="B50:O50"/>
    <mergeCell ref="B37:O37"/>
    <mergeCell ref="B10:O10"/>
    <mergeCell ref="B56:O56"/>
    <mergeCell ref="B13:O13"/>
    <mergeCell ref="B60:O60"/>
    <mergeCell ref="B58:O58"/>
    <mergeCell ref="B17:O17"/>
    <mergeCell ref="B24:O24"/>
    <mergeCell ref="B23:O23"/>
    <mergeCell ref="B32:O32"/>
    <mergeCell ref="B18:O18"/>
    <mergeCell ref="B19:O19"/>
    <mergeCell ref="B33:O33"/>
    <mergeCell ref="B29:O29"/>
    <mergeCell ref="B20:O20"/>
    <mergeCell ref="B53:O53"/>
    <mergeCell ref="B25:O25"/>
  </mergeCells>
  <conditionalFormatting sqref="F64">
    <cfRule type="expression" dxfId="72" priority="6">
      <formula>$B$63=TRUE</formula>
    </cfRule>
  </conditionalFormatting>
  <pageMargins left="0.23622047244094491" right="0.23622047244094491" top="0.19685039370078741" bottom="0.19685039370078741" header="0.19685039370078741" footer="0.19685039370078741"/>
  <pageSetup paperSize="9" scale="70" orientation="landscape" r:id="rId1"/>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Klik hier om de invulvelden te arceren">
                <anchor moveWithCells="1">
                  <from>
                    <xdr:col>3</xdr:col>
                    <xdr:colOff>0</xdr:colOff>
                    <xdr:row>60</xdr:row>
                    <xdr:rowOff>133350</xdr:rowOff>
                  </from>
                  <to>
                    <xdr:col>4</xdr:col>
                    <xdr:colOff>76200</xdr:colOff>
                    <xdr:row>62</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Voorblad!$B$63</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1"/>
      <c r="G4" s="321"/>
      <c r="H4" s="321"/>
      <c r="I4" s="253"/>
      <c r="J4" s="321"/>
      <c r="K4" s="321"/>
      <c r="L4" s="321"/>
    </row>
    <row r="5" spans="1:12" ht="12.75" hidden="1" customHeight="1">
      <c r="C5" s="7"/>
      <c r="D5" s="8"/>
      <c r="E5" s="8"/>
      <c r="G5" s="12" t="s">
        <v>147</v>
      </c>
      <c r="H5" s="167">
        <f>SUM(H11:H9998)</f>
        <v>0</v>
      </c>
      <c r="K5" s="12" t="s">
        <v>147</v>
      </c>
      <c r="L5" s="167">
        <f>SUM(L11:L9998)</f>
        <v>0</v>
      </c>
    </row>
    <row r="6" spans="1:12">
      <c r="B6" s="1" t="str">
        <f>Voorblad!B4</f>
        <v>Begrotingsformat incl. voortgangs- en eindrapportage</v>
      </c>
      <c r="C6" s="7"/>
      <c r="D6" s="8"/>
      <c r="E6" s="8"/>
      <c r="F6" s="9"/>
      <c r="G6" s="7"/>
      <c r="H6" s="7"/>
      <c r="J6" s="9"/>
      <c r="K6" s="7"/>
      <c r="L6" s="7"/>
    </row>
    <row r="7" spans="1:12" s="18" customFormat="1" ht="13">
      <c r="A7" s="315" t="s">
        <v>169</v>
      </c>
      <c r="B7" s="316"/>
      <c r="C7" s="316"/>
      <c r="D7" s="316"/>
      <c r="E7" s="316"/>
      <c r="F7" s="317" t="s">
        <v>68</v>
      </c>
      <c r="G7" s="318"/>
      <c r="H7" s="318"/>
      <c r="J7" s="319" t="s">
        <v>80</v>
      </c>
      <c r="K7" s="320"/>
      <c r="L7" s="320"/>
    </row>
    <row r="8" spans="1:12" s="18" customFormat="1" ht="13">
      <c r="A8" s="34" t="s">
        <v>149</v>
      </c>
      <c r="B8" s="34" t="s">
        <v>150</v>
      </c>
      <c r="C8" s="35" t="s">
        <v>151</v>
      </c>
      <c r="D8" s="36" t="s">
        <v>152</v>
      </c>
      <c r="E8" s="36" t="s">
        <v>153</v>
      </c>
      <c r="F8" s="37" t="s">
        <v>154</v>
      </c>
      <c r="G8" s="43" t="s">
        <v>155</v>
      </c>
      <c r="H8" s="43" t="s">
        <v>156</v>
      </c>
      <c r="J8" s="37" t="s">
        <v>157</v>
      </c>
      <c r="K8" s="43" t="s">
        <v>158</v>
      </c>
      <c r="L8" s="43" t="s">
        <v>159</v>
      </c>
    </row>
    <row r="9" spans="1:12" s="18" customFormat="1" ht="13.5" thickBot="1">
      <c r="A9" s="128" t="s">
        <v>160</v>
      </c>
      <c r="B9" s="128" t="s">
        <v>161</v>
      </c>
      <c r="C9" s="129" t="s">
        <v>135</v>
      </c>
      <c r="D9" s="130" t="s">
        <v>162</v>
      </c>
      <c r="E9" s="130" t="s">
        <v>163</v>
      </c>
      <c r="F9" s="163" t="s">
        <v>164</v>
      </c>
      <c r="G9" s="129" t="s">
        <v>165</v>
      </c>
      <c r="H9" s="129" t="s">
        <v>8</v>
      </c>
      <c r="I9" s="124"/>
      <c r="J9" s="163" t="s">
        <v>164</v>
      </c>
      <c r="K9" s="129" t="s">
        <v>165</v>
      </c>
      <c r="L9" s="129" t="s">
        <v>8</v>
      </c>
    </row>
    <row r="10" spans="1:12" ht="14" thickTop="1" thickBot="1">
      <c r="A10" s="131" t="s">
        <v>77</v>
      </c>
      <c r="B10" s="131" t="s">
        <v>77</v>
      </c>
      <c r="C10" s="131" t="s">
        <v>77</v>
      </c>
      <c r="D10" s="132"/>
      <c r="E10" s="131" t="s">
        <v>77</v>
      </c>
      <c r="F10" s="131" t="s">
        <v>77</v>
      </c>
      <c r="G10" s="125" t="s">
        <v>77</v>
      </c>
      <c r="H10" s="126">
        <f>SUM(H11:H9998)</f>
        <v>0</v>
      </c>
      <c r="I10" s="127"/>
      <c r="J10" s="131" t="s">
        <v>77</v>
      </c>
      <c r="K10" s="125" t="s">
        <v>77</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c r="J84" s="156"/>
      <c r="K84" s="162"/>
      <c r="L84" s="159"/>
    </row>
    <row r="85" spans="1:12" ht="13">
      <c r="A85" s="53"/>
      <c r="B85" s="53"/>
      <c r="C85" s="53"/>
      <c r="D85" s="53"/>
      <c r="E85" s="53"/>
      <c r="F85" s="156"/>
      <c r="G85" s="162"/>
      <c r="H85" s="159"/>
      <c r="J85" s="156"/>
      <c r="K85" s="162"/>
      <c r="L85" s="159"/>
    </row>
    <row r="86" spans="1:12" ht="13">
      <c r="A86" s="53"/>
      <c r="B86" s="53"/>
      <c r="C86" s="53"/>
      <c r="D86" s="53"/>
      <c r="E86" s="53"/>
      <c r="F86" s="156"/>
      <c r="G86" s="162"/>
      <c r="H86" s="159"/>
      <c r="J86" s="156"/>
      <c r="K86" s="162"/>
      <c r="L86" s="159"/>
    </row>
    <row r="87" spans="1:12" ht="13">
      <c r="A87" s="53"/>
      <c r="B87" s="53"/>
      <c r="C87" s="53"/>
      <c r="D87" s="53"/>
      <c r="E87" s="53"/>
      <c r="F87" s="156"/>
      <c r="G87" s="162"/>
      <c r="H87" s="159"/>
      <c r="J87" s="156"/>
      <c r="K87" s="162"/>
      <c r="L87" s="159"/>
    </row>
    <row r="88" spans="1:12" ht="13">
      <c r="A88" s="53"/>
      <c r="B88" s="53"/>
      <c r="C88" s="53"/>
      <c r="D88" s="53"/>
      <c r="E88" s="53"/>
      <c r="F88" s="155"/>
      <c r="G88" s="161"/>
      <c r="H88" s="158"/>
      <c r="J88" s="155"/>
      <c r="K88" s="161"/>
      <c r="L88" s="158"/>
    </row>
    <row r="89" spans="1:12" ht="13">
      <c r="A89" s="53"/>
      <c r="B89" s="53"/>
      <c r="C89" s="53"/>
      <c r="D89" s="53"/>
      <c r="E89" s="53"/>
      <c r="F89" s="156"/>
      <c r="G89" s="162"/>
      <c r="H89" s="159"/>
      <c r="J89" s="156"/>
      <c r="K89" s="162"/>
      <c r="L89" s="159"/>
    </row>
    <row r="90" spans="1:12" ht="13">
      <c r="A90" s="53"/>
      <c r="B90" s="53"/>
      <c r="C90" s="53"/>
      <c r="D90" s="53"/>
      <c r="E90" s="53"/>
      <c r="F90" s="156"/>
      <c r="G90" s="162"/>
      <c r="H90" s="159"/>
      <c r="J90" s="156"/>
      <c r="K90" s="162"/>
      <c r="L90" s="159"/>
    </row>
    <row r="91" spans="1:12" ht="13">
      <c r="A91" s="53"/>
      <c r="B91" s="53"/>
      <c r="C91" s="53"/>
      <c r="D91" s="53"/>
      <c r="E91" s="53"/>
      <c r="F91" s="156"/>
      <c r="G91" s="162"/>
      <c r="H91" s="159"/>
      <c r="J91" s="156"/>
      <c r="K91" s="162"/>
      <c r="L91" s="159"/>
    </row>
    <row r="92" spans="1:12" ht="13">
      <c r="A92" s="53"/>
      <c r="B92" s="53"/>
      <c r="C92" s="53"/>
      <c r="D92" s="53"/>
      <c r="E92" s="53"/>
      <c r="F92" s="156"/>
      <c r="G92" s="162"/>
      <c r="H92" s="159"/>
      <c r="J92" s="156"/>
      <c r="K92" s="162"/>
      <c r="L92" s="159"/>
    </row>
    <row r="93" spans="1:12" ht="13">
      <c r="A93" s="53"/>
      <c r="B93" s="53"/>
      <c r="C93" s="53"/>
      <c r="D93" s="53"/>
      <c r="E93" s="53"/>
      <c r="F93" s="156"/>
      <c r="G93" s="162"/>
      <c r="H93" s="159"/>
      <c r="J93" s="156"/>
      <c r="K93" s="162"/>
      <c r="L93" s="159"/>
    </row>
    <row r="94" spans="1:12" ht="13">
      <c r="A94" s="53"/>
      <c r="B94" s="53"/>
      <c r="C94" s="53"/>
      <c r="D94" s="53"/>
      <c r="E94" s="53"/>
      <c r="F94" s="156"/>
      <c r="G94" s="162"/>
      <c r="H94" s="159"/>
      <c r="J94" s="156"/>
      <c r="K94" s="162"/>
      <c r="L94" s="159"/>
    </row>
    <row r="95" spans="1:12" ht="13">
      <c r="A95" s="53"/>
      <c r="B95" s="53"/>
      <c r="C95" s="53"/>
      <c r="D95" s="53"/>
      <c r="E95" s="53"/>
      <c r="F95" s="155"/>
      <c r="G95" s="161"/>
      <c r="H95" s="158"/>
      <c r="J95" s="155"/>
      <c r="K95" s="161"/>
      <c r="L95" s="158"/>
    </row>
    <row r="96" spans="1:12" ht="13">
      <c r="A96" s="53"/>
      <c r="B96" s="53"/>
      <c r="C96" s="53"/>
      <c r="D96" s="53"/>
      <c r="E96" s="53"/>
      <c r="F96" s="156"/>
      <c r="G96" s="162"/>
      <c r="H96" s="159"/>
      <c r="J96" s="156"/>
      <c r="K96" s="162"/>
      <c r="L96" s="159"/>
    </row>
    <row r="97" spans="1:12" ht="13">
      <c r="A97" s="53"/>
      <c r="B97" s="53"/>
      <c r="C97" s="53"/>
      <c r="D97" s="53"/>
      <c r="E97" s="53"/>
      <c r="F97" s="156"/>
      <c r="G97" s="162"/>
      <c r="H97" s="159"/>
      <c r="J97" s="156"/>
      <c r="K97" s="162"/>
      <c r="L97" s="159"/>
    </row>
    <row r="98" spans="1:12" ht="13">
      <c r="A98" s="53"/>
      <c r="B98" s="53"/>
      <c r="C98" s="53"/>
      <c r="D98" s="53"/>
      <c r="E98" s="53"/>
      <c r="F98" s="156"/>
      <c r="G98" s="162"/>
      <c r="H98" s="159"/>
      <c r="J98" s="156"/>
      <c r="K98" s="162"/>
      <c r="L98" s="159"/>
    </row>
    <row r="99" spans="1:12" ht="13">
      <c r="A99" s="53"/>
      <c r="B99" s="53"/>
      <c r="C99" s="53"/>
      <c r="D99" s="53"/>
      <c r="E99" s="53"/>
      <c r="F99" s="156"/>
      <c r="G99" s="162"/>
      <c r="H99" s="159"/>
      <c r="J99" s="156"/>
      <c r="K99" s="162"/>
      <c r="L99" s="159"/>
    </row>
    <row r="100" spans="1:12" ht="13">
      <c r="A100" s="53"/>
      <c r="B100" s="53"/>
      <c r="C100" s="53"/>
      <c r="D100" s="53"/>
      <c r="E100" s="53"/>
      <c r="F100" s="156"/>
      <c r="G100" s="162"/>
      <c r="H100" s="159"/>
      <c r="J100" s="156"/>
      <c r="K100" s="162"/>
      <c r="L100" s="159"/>
    </row>
    <row r="101" spans="1:12" ht="13">
      <c r="A101" s="53"/>
      <c r="B101" s="53"/>
      <c r="C101" s="53"/>
      <c r="D101" s="53"/>
      <c r="E101" s="53"/>
      <c r="F101" s="156"/>
      <c r="G101" s="162"/>
      <c r="H101" s="159"/>
      <c r="J101" s="156"/>
      <c r="K101" s="162"/>
      <c r="L101" s="159"/>
    </row>
    <row r="102" spans="1:12" ht="13">
      <c r="A102" s="53"/>
      <c r="B102" s="53"/>
      <c r="C102" s="53"/>
      <c r="D102" s="53"/>
      <c r="E102" s="53"/>
      <c r="F102" s="155"/>
      <c r="G102" s="161"/>
      <c r="H102" s="158"/>
      <c r="J102" s="155"/>
      <c r="K102" s="161"/>
      <c r="L102" s="158"/>
    </row>
    <row r="103" spans="1:12" ht="13">
      <c r="A103" s="53"/>
      <c r="B103" s="53"/>
      <c r="C103" s="53"/>
      <c r="D103" s="53"/>
      <c r="E103" s="53"/>
      <c r="F103" s="156"/>
      <c r="G103" s="162"/>
      <c r="H103" s="159"/>
      <c r="J103" s="156"/>
      <c r="K103" s="162"/>
      <c r="L103" s="159"/>
    </row>
    <row r="104" spans="1:12" ht="13">
      <c r="A104" s="53"/>
      <c r="B104" s="53"/>
      <c r="C104" s="53"/>
      <c r="D104" s="53"/>
      <c r="E104" s="53"/>
      <c r="F104" s="156"/>
      <c r="G104" s="162"/>
      <c r="H104" s="159"/>
      <c r="J104" s="156"/>
      <c r="K104" s="162"/>
      <c r="L104" s="159"/>
    </row>
    <row r="105" spans="1:12" ht="13">
      <c r="A105" s="53"/>
      <c r="B105" s="53"/>
      <c r="C105" s="53"/>
      <c r="D105" s="53"/>
      <c r="E105" s="53"/>
      <c r="F105" s="156"/>
      <c r="G105" s="162"/>
      <c r="H105" s="159"/>
      <c r="J105" s="156"/>
      <c r="K105" s="162"/>
      <c r="L105" s="159"/>
    </row>
    <row r="106" spans="1:12" ht="13">
      <c r="A106" s="53"/>
      <c r="B106" s="53"/>
      <c r="C106" s="53"/>
      <c r="D106" s="53"/>
      <c r="E106" s="53"/>
      <c r="F106" s="156"/>
      <c r="G106" s="162"/>
      <c r="H106" s="159"/>
      <c r="J106" s="156"/>
      <c r="K106" s="162"/>
      <c r="L106" s="159"/>
    </row>
    <row r="107" spans="1:12" ht="13">
      <c r="A107" s="53"/>
      <c r="B107" s="53"/>
      <c r="C107" s="53"/>
      <c r="D107" s="53"/>
      <c r="E107" s="53"/>
      <c r="F107" s="156"/>
      <c r="G107" s="162"/>
      <c r="H107" s="159"/>
      <c r="J107" s="156"/>
      <c r="K107" s="162"/>
      <c r="L107" s="159"/>
    </row>
    <row r="108" spans="1:12" ht="13">
      <c r="A108" s="53"/>
      <c r="B108" s="53"/>
      <c r="C108" s="53"/>
      <c r="D108" s="53"/>
      <c r="E108" s="53"/>
      <c r="F108" s="156"/>
      <c r="G108" s="162"/>
      <c r="H108" s="159"/>
      <c r="J108" s="156"/>
      <c r="K108" s="162"/>
      <c r="L108" s="159"/>
    </row>
    <row r="109" spans="1:12" ht="13">
      <c r="A109" s="53"/>
      <c r="B109" s="53"/>
      <c r="C109" s="53"/>
      <c r="D109" s="53"/>
      <c r="E109" s="53"/>
      <c r="F109" s="155"/>
      <c r="G109" s="161"/>
      <c r="H109" s="158"/>
      <c r="J109" s="155"/>
      <c r="K109" s="161"/>
      <c r="L109" s="158"/>
    </row>
    <row r="110" spans="1:12" ht="13">
      <c r="A110" s="53"/>
      <c r="B110" s="53"/>
      <c r="C110" s="53"/>
      <c r="D110" s="53"/>
      <c r="E110" s="53"/>
      <c r="F110" s="156"/>
      <c r="G110" s="162"/>
      <c r="H110" s="159"/>
      <c r="J110" s="156"/>
      <c r="K110" s="162"/>
      <c r="L110" s="159"/>
    </row>
    <row r="111" spans="1:12" ht="13">
      <c r="A111" s="53"/>
      <c r="B111" s="53"/>
      <c r="C111" s="53"/>
      <c r="D111" s="53"/>
      <c r="E111" s="53"/>
      <c r="F111" s="156"/>
      <c r="G111" s="162"/>
      <c r="H111" s="159"/>
      <c r="J111" s="156"/>
      <c r="K111" s="162"/>
      <c r="L111" s="159"/>
    </row>
    <row r="112" spans="1:12" ht="13">
      <c r="A112" s="53"/>
      <c r="B112" s="53"/>
      <c r="C112" s="53"/>
      <c r="D112" s="53"/>
      <c r="E112" s="53"/>
      <c r="F112" s="156"/>
      <c r="G112" s="162"/>
      <c r="H112" s="159"/>
      <c r="J112" s="156"/>
      <c r="K112" s="162"/>
      <c r="L112" s="159"/>
    </row>
    <row r="113" spans="1:12" ht="13">
      <c r="A113" s="53"/>
      <c r="B113" s="53"/>
      <c r="C113" s="53"/>
      <c r="D113" s="53"/>
      <c r="E113" s="53"/>
      <c r="F113" s="156"/>
      <c r="G113" s="162"/>
      <c r="H113" s="159"/>
      <c r="J113" s="156"/>
      <c r="K113" s="162"/>
      <c r="L113" s="159"/>
    </row>
    <row r="114" spans="1:12" ht="13">
      <c r="A114" s="53"/>
      <c r="B114" s="53"/>
      <c r="C114" s="53"/>
      <c r="D114" s="53"/>
      <c r="E114" s="53"/>
      <c r="F114" s="156"/>
      <c r="G114" s="162"/>
      <c r="H114" s="159"/>
      <c r="J114" s="156"/>
      <c r="K114" s="162"/>
      <c r="L114" s="159"/>
    </row>
    <row r="115" spans="1:12" ht="13">
      <c r="A115" s="53"/>
      <c r="B115" s="53"/>
      <c r="C115" s="53"/>
      <c r="D115" s="53"/>
      <c r="E115" s="53"/>
      <c r="F115" s="156"/>
      <c r="G115" s="162"/>
      <c r="H115" s="159"/>
      <c r="J115" s="156"/>
      <c r="K115" s="162"/>
      <c r="L115" s="159"/>
    </row>
    <row r="116" spans="1:12" ht="13">
      <c r="A116" s="53"/>
      <c r="B116" s="53"/>
      <c r="C116" s="53"/>
      <c r="D116" s="53"/>
      <c r="E116" s="53"/>
      <c r="F116" s="155"/>
      <c r="G116" s="161"/>
      <c r="H116" s="158"/>
      <c r="J116" s="155"/>
      <c r="K116" s="161"/>
      <c r="L116" s="158"/>
    </row>
    <row r="117" spans="1:12" ht="13">
      <c r="A117" s="53"/>
      <c r="B117" s="53"/>
      <c r="C117" s="53"/>
      <c r="D117" s="53"/>
      <c r="E117" s="53"/>
      <c r="F117" s="156"/>
      <c r="G117" s="162"/>
      <c r="H117" s="159"/>
      <c r="J117" s="156"/>
      <c r="K117" s="162"/>
      <c r="L117" s="159"/>
    </row>
    <row r="118" spans="1:12" ht="13">
      <c r="A118" s="53"/>
      <c r="B118" s="53"/>
      <c r="C118" s="53"/>
      <c r="D118" s="53"/>
      <c r="E118" s="53"/>
      <c r="F118" s="156"/>
      <c r="G118" s="162"/>
      <c r="H118" s="159"/>
      <c r="J118" s="156"/>
      <c r="K118" s="162"/>
      <c r="L118" s="159"/>
    </row>
    <row r="119" spans="1:12" ht="13">
      <c r="A119" s="53"/>
      <c r="B119" s="53"/>
      <c r="C119" s="53"/>
      <c r="D119" s="53"/>
      <c r="E119" s="53"/>
      <c r="F119" s="156"/>
      <c r="G119" s="162"/>
      <c r="H119" s="159"/>
      <c r="J119" s="156"/>
      <c r="K119" s="162"/>
      <c r="L119" s="159"/>
    </row>
    <row r="120" spans="1:12" ht="13">
      <c r="A120" s="53"/>
      <c r="B120" s="53"/>
      <c r="C120" s="53"/>
      <c r="D120" s="53"/>
      <c r="E120" s="53"/>
      <c r="F120" s="156"/>
      <c r="G120" s="162"/>
      <c r="H120" s="159"/>
      <c r="J120" s="156"/>
      <c r="K120" s="162"/>
      <c r="L120" s="159"/>
    </row>
    <row r="121" spans="1:12" ht="13">
      <c r="A121" s="53"/>
      <c r="B121" s="53"/>
      <c r="C121" s="53"/>
      <c r="D121" s="53"/>
      <c r="E121" s="53"/>
      <c r="F121" s="156"/>
      <c r="G121" s="162"/>
      <c r="H121" s="159"/>
      <c r="J121" s="156"/>
      <c r="K121" s="162"/>
      <c r="L121" s="159"/>
    </row>
    <row r="122" spans="1:12" ht="13">
      <c r="A122" s="53"/>
      <c r="B122" s="53"/>
      <c r="C122" s="53"/>
      <c r="D122" s="53"/>
      <c r="E122" s="53"/>
      <c r="F122" s="156"/>
      <c r="G122" s="162"/>
      <c r="H122" s="159"/>
      <c r="J122" s="156"/>
      <c r="K122" s="162"/>
      <c r="L122" s="159"/>
    </row>
    <row r="123" spans="1:12" ht="13">
      <c r="A123" s="53"/>
      <c r="B123" s="53"/>
      <c r="C123" s="53"/>
      <c r="D123" s="53"/>
      <c r="E123" s="53"/>
      <c r="F123" s="155"/>
      <c r="G123" s="161"/>
      <c r="H123" s="158"/>
      <c r="J123" s="155"/>
      <c r="K123" s="161"/>
      <c r="L123" s="158"/>
    </row>
    <row r="124" spans="1:12" ht="13">
      <c r="A124" s="53"/>
      <c r="B124" s="53"/>
      <c r="C124" s="53"/>
      <c r="D124" s="53"/>
      <c r="E124" s="53"/>
      <c r="F124" s="156"/>
      <c r="G124" s="162"/>
      <c r="H124" s="159"/>
      <c r="J124" s="156"/>
      <c r="K124" s="162"/>
      <c r="L124" s="159"/>
    </row>
    <row r="125" spans="1:12" ht="13">
      <c r="A125" s="53"/>
      <c r="B125" s="53"/>
      <c r="C125" s="53"/>
      <c r="D125" s="53"/>
      <c r="E125" s="53"/>
      <c r="F125" s="156"/>
      <c r="G125" s="162"/>
      <c r="H125" s="159"/>
      <c r="J125" s="156"/>
      <c r="K125" s="162"/>
      <c r="L125" s="159"/>
    </row>
    <row r="126" spans="1:12" ht="13">
      <c r="A126" s="53"/>
      <c r="B126" s="53"/>
      <c r="C126" s="53"/>
      <c r="D126" s="53"/>
      <c r="E126" s="53"/>
      <c r="F126" s="156"/>
      <c r="G126" s="162"/>
      <c r="H126" s="159"/>
      <c r="J126" s="156"/>
      <c r="K126" s="162"/>
      <c r="L126" s="159"/>
    </row>
    <row r="127" spans="1:12" ht="13">
      <c r="A127" s="53"/>
      <c r="B127" s="53"/>
      <c r="C127" s="53"/>
      <c r="D127" s="53"/>
      <c r="E127" s="53"/>
      <c r="F127" s="156"/>
      <c r="G127" s="162"/>
      <c r="H127" s="159"/>
      <c r="J127" s="156"/>
      <c r="K127" s="162"/>
      <c r="L127" s="159"/>
    </row>
    <row r="128" spans="1:12" ht="13">
      <c r="A128" s="53"/>
      <c r="B128" s="53"/>
      <c r="C128" s="53"/>
      <c r="D128" s="53"/>
      <c r="E128" s="53"/>
      <c r="F128" s="156"/>
      <c r="G128" s="162"/>
      <c r="H128" s="159"/>
      <c r="J128" s="156"/>
      <c r="K128" s="162"/>
      <c r="L128" s="159"/>
    </row>
    <row r="129" spans="1:12" ht="13">
      <c r="A129" s="53"/>
      <c r="B129" s="53"/>
      <c r="C129" s="53"/>
      <c r="D129" s="53"/>
      <c r="E129" s="53"/>
      <c r="F129" s="156"/>
      <c r="G129" s="162"/>
      <c r="H129" s="159"/>
      <c r="J129" s="156"/>
      <c r="K129" s="162"/>
      <c r="L129" s="159"/>
    </row>
    <row r="130" spans="1:12" ht="13">
      <c r="A130" s="53"/>
      <c r="B130" s="53"/>
      <c r="C130" s="53"/>
      <c r="D130" s="53"/>
      <c r="E130" s="53"/>
      <c r="F130" s="155"/>
      <c r="G130" s="161"/>
      <c r="H130" s="158"/>
      <c r="J130" s="155"/>
      <c r="K130" s="161"/>
      <c r="L130" s="158"/>
    </row>
    <row r="131" spans="1:12" ht="13">
      <c r="A131" s="53"/>
      <c r="B131" s="53"/>
      <c r="C131" s="53"/>
      <c r="D131" s="53"/>
      <c r="E131" s="53"/>
      <c r="F131" s="156"/>
      <c r="G131" s="162"/>
      <c r="H131" s="159"/>
      <c r="J131" s="156"/>
      <c r="K131" s="162"/>
      <c r="L131" s="159"/>
    </row>
    <row r="132" spans="1:12" ht="13">
      <c r="A132" s="53"/>
      <c r="B132" s="53"/>
      <c r="C132" s="53"/>
      <c r="D132" s="53"/>
      <c r="E132" s="53"/>
      <c r="F132" s="156"/>
      <c r="G132" s="162"/>
      <c r="H132" s="159"/>
      <c r="J132" s="156"/>
      <c r="K132" s="162"/>
      <c r="L132" s="159"/>
    </row>
    <row r="133" spans="1:12" ht="13">
      <c r="A133" s="53"/>
      <c r="B133" s="53"/>
      <c r="C133" s="53"/>
      <c r="D133" s="53"/>
      <c r="E133" s="53"/>
      <c r="F133" s="156"/>
      <c r="G133" s="162"/>
      <c r="H133" s="159"/>
      <c r="J133" s="156"/>
      <c r="K133" s="162"/>
      <c r="L133" s="159"/>
    </row>
    <row r="134" spans="1:12" ht="13">
      <c r="A134" s="53"/>
      <c r="B134" s="53"/>
      <c r="C134" s="53"/>
      <c r="D134" s="53"/>
      <c r="E134" s="53"/>
      <c r="F134" s="156"/>
      <c r="G134" s="162"/>
      <c r="H134" s="159"/>
      <c r="J134" s="156"/>
      <c r="K134" s="162"/>
      <c r="L134" s="159"/>
    </row>
    <row r="135" spans="1:12" ht="13">
      <c r="A135" s="53"/>
      <c r="B135" s="53"/>
      <c r="C135" s="53"/>
      <c r="D135" s="53"/>
      <c r="E135" s="53"/>
      <c r="F135" s="156"/>
      <c r="G135" s="162"/>
      <c r="H135" s="159"/>
      <c r="J135" s="156"/>
      <c r="K135" s="162"/>
      <c r="L135" s="159"/>
    </row>
    <row r="136" spans="1:12" ht="13">
      <c r="A136" s="53"/>
      <c r="B136" s="53"/>
      <c r="C136" s="53"/>
      <c r="D136" s="53"/>
      <c r="E136" s="53"/>
      <c r="F136" s="156"/>
      <c r="G136" s="162"/>
      <c r="H136" s="159"/>
      <c r="J136" s="156"/>
      <c r="K136" s="162"/>
      <c r="L136" s="159"/>
    </row>
    <row r="137" spans="1:12" ht="13">
      <c r="A137" s="53"/>
      <c r="B137" s="53"/>
      <c r="C137" s="53"/>
      <c r="D137" s="53"/>
      <c r="E137" s="53"/>
      <c r="F137" s="155"/>
      <c r="G137" s="161"/>
      <c r="H137" s="158"/>
      <c r="J137" s="155"/>
      <c r="K137" s="161"/>
      <c r="L137" s="158"/>
    </row>
    <row r="138" spans="1:12" ht="13">
      <c r="A138" s="53"/>
      <c r="B138" s="53"/>
      <c r="C138" s="53"/>
      <c r="D138" s="53"/>
      <c r="E138" s="53"/>
      <c r="F138" s="156"/>
      <c r="G138" s="162"/>
      <c r="H138" s="159"/>
      <c r="J138" s="156"/>
      <c r="K138" s="162"/>
      <c r="L138" s="159"/>
    </row>
    <row r="139" spans="1:12" ht="13">
      <c r="A139" s="53"/>
      <c r="B139" s="53"/>
      <c r="C139" s="53"/>
      <c r="D139" s="53"/>
      <c r="E139" s="53"/>
      <c r="F139" s="156"/>
      <c r="G139" s="162"/>
      <c r="H139" s="159"/>
      <c r="J139" s="156"/>
      <c r="K139" s="162"/>
      <c r="L139" s="159"/>
    </row>
    <row r="140" spans="1:12" ht="13">
      <c r="A140" s="53"/>
      <c r="B140" s="53"/>
      <c r="C140" s="53"/>
      <c r="D140" s="53"/>
      <c r="E140" s="53"/>
      <c r="F140" s="156"/>
      <c r="G140" s="162"/>
      <c r="H140" s="159"/>
      <c r="J140" s="156"/>
      <c r="K140" s="162"/>
      <c r="L140" s="159"/>
    </row>
    <row r="141" spans="1:12" ht="13">
      <c r="A141" s="53"/>
      <c r="B141" s="53"/>
      <c r="C141" s="53"/>
      <c r="D141" s="53"/>
      <c r="E141" s="53"/>
      <c r="F141" s="156"/>
      <c r="G141" s="162"/>
      <c r="H141" s="159"/>
      <c r="J141" s="156"/>
      <c r="K141" s="162"/>
      <c r="L141" s="159"/>
    </row>
    <row r="142" spans="1:12" ht="13">
      <c r="A142" s="53"/>
      <c r="B142" s="53"/>
      <c r="C142" s="53"/>
      <c r="D142" s="53"/>
      <c r="E142" s="53"/>
      <c r="F142" s="156"/>
      <c r="G142" s="162"/>
      <c r="H142" s="159"/>
      <c r="J142" s="156"/>
      <c r="K142" s="162"/>
      <c r="L142" s="159"/>
    </row>
    <row r="143" spans="1:12" ht="13">
      <c r="A143" s="53"/>
      <c r="B143" s="53"/>
      <c r="C143" s="53"/>
      <c r="D143" s="53"/>
      <c r="E143" s="53"/>
      <c r="F143" s="156"/>
      <c r="G143" s="162"/>
      <c r="H143" s="159"/>
      <c r="J143" s="156"/>
      <c r="K143" s="162"/>
      <c r="L143" s="159"/>
    </row>
    <row r="144" spans="1:12" ht="13">
      <c r="A144" s="53"/>
      <c r="B144" s="53"/>
      <c r="C144" s="53"/>
      <c r="D144" s="53"/>
      <c r="E144" s="53"/>
      <c r="F144" s="155"/>
      <c r="G144" s="161"/>
      <c r="H144" s="158"/>
      <c r="J144" s="155"/>
      <c r="K144" s="161"/>
      <c r="L144" s="158"/>
    </row>
    <row r="145" spans="1:12" ht="13">
      <c r="A145" s="53"/>
      <c r="B145" s="53"/>
      <c r="C145" s="53"/>
      <c r="D145" s="53"/>
      <c r="E145" s="53"/>
      <c r="F145" s="156"/>
      <c r="G145" s="162"/>
      <c r="H145" s="159"/>
      <c r="J145" s="156"/>
      <c r="K145" s="162"/>
      <c r="L145" s="159"/>
    </row>
    <row r="146" spans="1:12" ht="13">
      <c r="A146" s="53"/>
      <c r="B146" s="53"/>
      <c r="C146" s="53"/>
      <c r="D146" s="53"/>
      <c r="E146" s="53"/>
      <c r="F146" s="156"/>
      <c r="G146" s="162"/>
      <c r="H146" s="159"/>
      <c r="J146" s="156"/>
      <c r="K146" s="162"/>
      <c r="L146" s="159"/>
    </row>
    <row r="147" spans="1:12" ht="13">
      <c r="A147" s="53"/>
      <c r="B147" s="53"/>
      <c r="C147" s="53"/>
      <c r="D147" s="53"/>
      <c r="E147" s="53"/>
      <c r="F147" s="156"/>
      <c r="G147" s="162"/>
      <c r="H147" s="159"/>
      <c r="J147" s="156"/>
      <c r="K147" s="162"/>
      <c r="L147" s="159"/>
    </row>
    <row r="148" spans="1:12" ht="13">
      <c r="A148" s="53"/>
      <c r="B148" s="53"/>
      <c r="C148" s="53"/>
      <c r="D148" s="53"/>
      <c r="E148" s="53"/>
      <c r="F148" s="156"/>
      <c r="G148" s="162"/>
      <c r="H148" s="159"/>
      <c r="J148" s="156"/>
      <c r="K148" s="162"/>
      <c r="L148" s="159"/>
    </row>
    <row r="149" spans="1:12" ht="13">
      <c r="A149" s="53"/>
      <c r="B149" s="53"/>
      <c r="C149" s="53"/>
      <c r="D149" s="53"/>
      <c r="E149" s="53"/>
      <c r="F149" s="156"/>
      <c r="G149" s="162"/>
      <c r="H149" s="159"/>
      <c r="J149" s="156"/>
      <c r="K149" s="162"/>
      <c r="L149" s="159"/>
    </row>
  </sheetData>
  <sheetProtection algorithmName="SHA-512" hashValue="W2yznBbILHw0HIvc7kHRB8l4V9PuwAS86bKtoqnV9WK6R15FEuTyZePSvYowkRr4DsPEYuWQFtCGZVxsRDwqsQ==" saltValue="wiYQ0cMoSOyHlxObaUJswA==" spinCount="100000" sheet="1" objects="1" scenarios="1" sort="0" autoFilter="0" pivotTables="0"/>
  <autoFilter ref="A9:L9" xr:uid="{00000000-0009-0000-0000-000009000000}"/>
  <mergeCells count="5">
    <mergeCell ref="A7:E7"/>
    <mergeCell ref="F7:H7"/>
    <mergeCell ref="F4:H4"/>
    <mergeCell ref="J4:L4"/>
    <mergeCell ref="J7:L7"/>
  </mergeCells>
  <conditionalFormatting sqref="A11:G149">
    <cfRule type="expression" dxfId="22" priority="6">
      <formula>$A$1=TRUE</formula>
    </cfRule>
  </conditionalFormatting>
  <conditionalFormatting sqref="F11:H149">
    <cfRule type="cellIs" dxfId="21" priority="4" operator="lessThan">
      <formula>0</formula>
    </cfRule>
  </conditionalFormatting>
  <conditionalFormatting sqref="H11:H149">
    <cfRule type="cellIs" dxfId="20" priority="5" operator="equal">
      <formula>0</formula>
    </cfRule>
  </conditionalFormatting>
  <conditionalFormatting sqref="I11:I83">
    <cfRule type="cellIs" dxfId="19" priority="11" operator="lessThan">
      <formula>0</formula>
    </cfRule>
  </conditionalFormatting>
  <conditionalFormatting sqref="J11:K149">
    <cfRule type="expression" dxfId="18" priority="3">
      <formula>$A$1=TRUE</formula>
    </cfRule>
  </conditionalFormatting>
  <conditionalFormatting sqref="J11:L149">
    <cfRule type="cellIs" dxfId="17" priority="1" operator="lessThan">
      <formula>0</formula>
    </cfRule>
  </conditionalFormatting>
  <conditionalFormatting sqref="L11:L149">
    <cfRule type="cellIs" dxfId="16"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3:L70 L11 L12 M12:N12 M11:N11 M13:N7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Voorblad!$B$63</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1"/>
      <c r="G4" s="321"/>
      <c r="H4" s="321"/>
      <c r="I4" s="253"/>
      <c r="J4" s="321"/>
      <c r="K4" s="321"/>
      <c r="L4" s="321"/>
    </row>
    <row r="5" spans="1:12" ht="12.75" hidden="1" customHeight="1">
      <c r="C5" s="7"/>
      <c r="D5" s="8"/>
      <c r="E5" s="8"/>
      <c r="G5" s="12" t="s">
        <v>147</v>
      </c>
      <c r="H5" s="167">
        <f>SUM(H11:H9998)</f>
        <v>0</v>
      </c>
      <c r="K5" s="12" t="s">
        <v>147</v>
      </c>
      <c r="L5" s="167">
        <f>SUM(L11:L9998)</f>
        <v>0</v>
      </c>
    </row>
    <row r="6" spans="1:12">
      <c r="B6" s="1" t="str">
        <f>Voorblad!B4</f>
        <v>Begrotingsformat incl. voortgangs- en eindrapportage</v>
      </c>
      <c r="C6" s="7"/>
      <c r="D6" s="8"/>
      <c r="E6" s="8"/>
      <c r="F6" s="9"/>
      <c r="G6" s="7"/>
      <c r="H6" s="7"/>
      <c r="J6" s="9"/>
      <c r="K6" s="7"/>
      <c r="L6" s="7"/>
    </row>
    <row r="7" spans="1:12" s="18" customFormat="1" ht="13">
      <c r="A7" s="318" t="s">
        <v>116</v>
      </c>
      <c r="B7" s="322"/>
      <c r="C7" s="322"/>
      <c r="D7" s="322"/>
      <c r="E7" s="322"/>
      <c r="F7" s="286" t="s">
        <v>68</v>
      </c>
      <c r="G7" s="287"/>
      <c r="H7" s="288"/>
      <c r="J7" s="289" t="s">
        <v>80</v>
      </c>
      <c r="K7" s="290"/>
      <c r="L7" s="291"/>
    </row>
    <row r="8" spans="1:12" s="18" customFormat="1" ht="13">
      <c r="A8" s="34" t="s">
        <v>149</v>
      </c>
      <c r="B8" s="34" t="s">
        <v>150</v>
      </c>
      <c r="C8" s="35" t="s">
        <v>151</v>
      </c>
      <c r="D8" s="36" t="s">
        <v>152</v>
      </c>
      <c r="E8" s="36" t="s">
        <v>153</v>
      </c>
      <c r="F8" s="37" t="s">
        <v>154</v>
      </c>
      <c r="G8" s="43" t="s">
        <v>155</v>
      </c>
      <c r="H8" s="43" t="s">
        <v>156</v>
      </c>
      <c r="J8" s="37" t="s">
        <v>157</v>
      </c>
      <c r="K8" s="43" t="s">
        <v>158</v>
      </c>
      <c r="L8" s="43" t="s">
        <v>159</v>
      </c>
    </row>
    <row r="9" spans="1:12" s="18" customFormat="1" ht="13.5" thickBot="1">
      <c r="A9" s="128" t="s">
        <v>160</v>
      </c>
      <c r="B9" s="128" t="s">
        <v>161</v>
      </c>
      <c r="C9" s="129" t="s">
        <v>135</v>
      </c>
      <c r="D9" s="130" t="s">
        <v>162</v>
      </c>
      <c r="E9" s="130" t="s">
        <v>163</v>
      </c>
      <c r="F9" s="163" t="s">
        <v>164</v>
      </c>
      <c r="G9" s="129" t="s">
        <v>165</v>
      </c>
      <c r="H9" s="129" t="s">
        <v>8</v>
      </c>
      <c r="I9" s="124"/>
      <c r="J9" s="163" t="s">
        <v>164</v>
      </c>
      <c r="K9" s="129" t="s">
        <v>165</v>
      </c>
      <c r="L9" s="129" t="s">
        <v>8</v>
      </c>
    </row>
    <row r="10" spans="1:12" ht="14" thickTop="1" thickBot="1">
      <c r="A10" s="131" t="s">
        <v>77</v>
      </c>
      <c r="B10" s="131" t="s">
        <v>77</v>
      </c>
      <c r="C10" s="131" t="s">
        <v>77</v>
      </c>
      <c r="D10" s="132"/>
      <c r="E10" s="131" t="s">
        <v>77</v>
      </c>
      <c r="F10" s="131" t="s">
        <v>77</v>
      </c>
      <c r="G10" s="125" t="s">
        <v>77</v>
      </c>
      <c r="H10" s="126">
        <f>SUM(H11:H9998)</f>
        <v>0</v>
      </c>
      <c r="I10" s="127"/>
      <c r="J10" s="131" t="s">
        <v>77</v>
      </c>
      <c r="K10" s="125" t="s">
        <v>77</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c r="J84" s="156"/>
      <c r="K84" s="162"/>
      <c r="L84" s="159"/>
    </row>
    <row r="85" spans="1:12" ht="13">
      <c r="A85" s="53"/>
      <c r="B85" s="53"/>
      <c r="C85" s="53"/>
      <c r="D85" s="53"/>
      <c r="E85" s="53"/>
      <c r="F85" s="156"/>
      <c r="G85" s="162"/>
      <c r="H85" s="159"/>
      <c r="J85" s="156"/>
      <c r="K85" s="162"/>
      <c r="L85" s="159"/>
    </row>
    <row r="86" spans="1:12" ht="13">
      <c r="A86" s="53"/>
      <c r="B86" s="53"/>
      <c r="C86" s="53"/>
      <c r="D86" s="53"/>
      <c r="E86" s="53"/>
      <c r="F86" s="156"/>
      <c r="G86" s="162"/>
      <c r="H86" s="159"/>
      <c r="J86" s="156"/>
      <c r="K86" s="162"/>
      <c r="L86" s="159"/>
    </row>
    <row r="87" spans="1:12" ht="13">
      <c r="A87" s="53"/>
      <c r="B87" s="53"/>
      <c r="C87" s="53"/>
      <c r="D87" s="53"/>
      <c r="E87" s="53"/>
      <c r="F87" s="156"/>
      <c r="G87" s="162"/>
      <c r="H87" s="159"/>
      <c r="J87" s="156"/>
      <c r="K87" s="162"/>
      <c r="L87" s="159"/>
    </row>
    <row r="88" spans="1:12" ht="13">
      <c r="A88" s="53"/>
      <c r="B88" s="53"/>
      <c r="C88" s="53"/>
      <c r="D88" s="53"/>
      <c r="E88" s="53"/>
      <c r="F88" s="155"/>
      <c r="G88" s="161"/>
      <c r="H88" s="158"/>
      <c r="J88" s="155"/>
      <c r="K88" s="161"/>
      <c r="L88" s="158"/>
    </row>
    <row r="89" spans="1:12" ht="13">
      <c r="A89" s="53"/>
      <c r="B89" s="53"/>
      <c r="C89" s="53"/>
      <c r="D89" s="53"/>
      <c r="E89" s="53"/>
      <c r="F89" s="156"/>
      <c r="G89" s="162"/>
      <c r="H89" s="159"/>
      <c r="J89" s="156"/>
      <c r="K89" s="162"/>
      <c r="L89" s="159"/>
    </row>
    <row r="90" spans="1:12" ht="13">
      <c r="A90" s="53"/>
      <c r="B90" s="53"/>
      <c r="C90" s="53"/>
      <c r="D90" s="53"/>
      <c r="E90" s="53"/>
      <c r="F90" s="156"/>
      <c r="G90" s="162"/>
      <c r="H90" s="159"/>
      <c r="J90" s="156"/>
      <c r="K90" s="162"/>
      <c r="L90" s="159"/>
    </row>
    <row r="91" spans="1:12" ht="13">
      <c r="A91" s="53"/>
      <c r="B91" s="53"/>
      <c r="C91" s="53"/>
      <c r="D91" s="53"/>
      <c r="E91" s="53"/>
      <c r="F91" s="156"/>
      <c r="G91" s="162"/>
      <c r="H91" s="159"/>
      <c r="J91" s="156"/>
      <c r="K91" s="162"/>
      <c r="L91" s="159"/>
    </row>
    <row r="92" spans="1:12" ht="13">
      <c r="A92" s="53"/>
      <c r="B92" s="53"/>
      <c r="C92" s="53"/>
      <c r="D92" s="53"/>
      <c r="E92" s="53"/>
      <c r="F92" s="156"/>
      <c r="G92" s="162"/>
      <c r="H92" s="159"/>
      <c r="J92" s="156"/>
      <c r="K92" s="162"/>
      <c r="L92" s="159"/>
    </row>
    <row r="93" spans="1:12" ht="13">
      <c r="A93" s="53"/>
      <c r="B93" s="53"/>
      <c r="C93" s="53"/>
      <c r="D93" s="53"/>
      <c r="E93" s="53"/>
      <c r="F93" s="156"/>
      <c r="G93" s="162"/>
      <c r="H93" s="159"/>
      <c r="J93" s="156"/>
      <c r="K93" s="162"/>
      <c r="L93" s="159"/>
    </row>
    <row r="94" spans="1:12" ht="13">
      <c r="A94" s="53"/>
      <c r="B94" s="53"/>
      <c r="C94" s="53"/>
      <c r="D94" s="53"/>
      <c r="E94" s="53"/>
      <c r="F94" s="156"/>
      <c r="G94" s="162"/>
      <c r="H94" s="159"/>
      <c r="J94" s="156"/>
      <c r="K94" s="162"/>
      <c r="L94" s="159"/>
    </row>
    <row r="95" spans="1:12" ht="13">
      <c r="A95" s="53"/>
      <c r="B95" s="53"/>
      <c r="C95" s="53"/>
      <c r="D95" s="53"/>
      <c r="E95" s="53"/>
      <c r="F95" s="155"/>
      <c r="G95" s="161"/>
      <c r="H95" s="158"/>
      <c r="J95" s="155"/>
      <c r="K95" s="161"/>
      <c r="L95" s="158"/>
    </row>
    <row r="96" spans="1:12" ht="13">
      <c r="A96" s="53"/>
      <c r="B96" s="53"/>
      <c r="C96" s="53"/>
      <c r="D96" s="53"/>
      <c r="E96" s="53"/>
      <c r="F96" s="156"/>
      <c r="G96" s="162"/>
      <c r="H96" s="159"/>
      <c r="J96" s="156"/>
      <c r="K96" s="162"/>
      <c r="L96" s="159"/>
    </row>
    <row r="97" spans="1:12" ht="13">
      <c r="A97" s="53"/>
      <c r="B97" s="53"/>
      <c r="C97" s="53"/>
      <c r="D97" s="53"/>
      <c r="E97" s="53"/>
      <c r="F97" s="156"/>
      <c r="G97" s="162"/>
      <c r="H97" s="159"/>
      <c r="J97" s="156"/>
      <c r="K97" s="162"/>
      <c r="L97" s="159"/>
    </row>
    <row r="98" spans="1:12" ht="13">
      <c r="A98" s="53"/>
      <c r="B98" s="53"/>
      <c r="C98" s="53"/>
      <c r="D98" s="53"/>
      <c r="E98" s="53"/>
      <c r="F98" s="156"/>
      <c r="G98" s="162"/>
      <c r="H98" s="159"/>
      <c r="J98" s="156"/>
      <c r="K98" s="162"/>
      <c r="L98" s="159"/>
    </row>
    <row r="99" spans="1:12" ht="13">
      <c r="A99" s="53"/>
      <c r="B99" s="53"/>
      <c r="C99" s="53"/>
      <c r="D99" s="53"/>
      <c r="E99" s="53"/>
      <c r="F99" s="156"/>
      <c r="G99" s="162"/>
      <c r="H99" s="159"/>
      <c r="J99" s="156"/>
      <c r="K99" s="162"/>
      <c r="L99" s="159"/>
    </row>
    <row r="100" spans="1:12" ht="13">
      <c r="A100" s="53"/>
      <c r="B100" s="53"/>
      <c r="C100" s="53"/>
      <c r="D100" s="53"/>
      <c r="E100" s="53"/>
      <c r="F100" s="156"/>
      <c r="G100" s="162"/>
      <c r="H100" s="159"/>
      <c r="J100" s="156"/>
      <c r="K100" s="162"/>
      <c r="L100" s="159"/>
    </row>
    <row r="101" spans="1:12" ht="13">
      <c r="A101" s="53"/>
      <c r="B101" s="53"/>
      <c r="C101" s="53"/>
      <c r="D101" s="53"/>
      <c r="E101" s="53"/>
      <c r="F101" s="156"/>
      <c r="G101" s="162"/>
      <c r="H101" s="159"/>
      <c r="J101" s="156"/>
      <c r="K101" s="162"/>
      <c r="L101" s="159"/>
    </row>
    <row r="102" spans="1:12" ht="13">
      <c r="A102" s="53"/>
      <c r="B102" s="53"/>
      <c r="C102" s="53"/>
      <c r="D102" s="53"/>
      <c r="E102" s="53"/>
      <c r="F102" s="155"/>
      <c r="G102" s="161"/>
      <c r="H102" s="158"/>
      <c r="J102" s="155"/>
      <c r="K102" s="161"/>
      <c r="L102" s="158"/>
    </row>
    <row r="103" spans="1:12" ht="13">
      <c r="A103" s="53"/>
      <c r="B103" s="53"/>
      <c r="C103" s="53"/>
      <c r="D103" s="53"/>
      <c r="E103" s="53"/>
      <c r="F103" s="156"/>
      <c r="G103" s="162"/>
      <c r="H103" s="159"/>
      <c r="J103" s="156"/>
      <c r="K103" s="162"/>
      <c r="L103" s="159"/>
    </row>
    <row r="104" spans="1:12" ht="13">
      <c r="A104" s="53"/>
      <c r="B104" s="53"/>
      <c r="C104" s="53"/>
      <c r="D104" s="53"/>
      <c r="E104" s="53"/>
      <c r="F104" s="156"/>
      <c r="G104" s="162"/>
      <c r="H104" s="159"/>
      <c r="J104" s="156"/>
      <c r="K104" s="162"/>
      <c r="L104" s="159"/>
    </row>
    <row r="105" spans="1:12" ht="13">
      <c r="A105" s="53"/>
      <c r="B105" s="53"/>
      <c r="C105" s="53"/>
      <c r="D105" s="53"/>
      <c r="E105" s="53"/>
      <c r="F105" s="156"/>
      <c r="G105" s="162"/>
      <c r="H105" s="159"/>
      <c r="J105" s="156"/>
      <c r="K105" s="162"/>
      <c r="L105" s="159"/>
    </row>
    <row r="106" spans="1:12" ht="13">
      <c r="A106" s="53"/>
      <c r="B106" s="53"/>
      <c r="C106" s="53"/>
      <c r="D106" s="53"/>
      <c r="E106" s="53"/>
      <c r="F106" s="156"/>
      <c r="G106" s="162"/>
      <c r="H106" s="159"/>
      <c r="J106" s="156"/>
      <c r="K106" s="162"/>
      <c r="L106" s="159"/>
    </row>
    <row r="107" spans="1:12" ht="13">
      <c r="A107" s="53"/>
      <c r="B107" s="53"/>
      <c r="C107" s="53"/>
      <c r="D107" s="53"/>
      <c r="E107" s="53"/>
      <c r="F107" s="156"/>
      <c r="G107" s="162"/>
      <c r="H107" s="159"/>
      <c r="J107" s="156"/>
      <c r="K107" s="162"/>
      <c r="L107" s="159"/>
    </row>
    <row r="108" spans="1:12" ht="13">
      <c r="A108" s="53"/>
      <c r="B108" s="53"/>
      <c r="C108" s="53"/>
      <c r="D108" s="53"/>
      <c r="E108" s="53"/>
      <c r="F108" s="156"/>
      <c r="G108" s="162"/>
      <c r="H108" s="159"/>
      <c r="J108" s="156"/>
      <c r="K108" s="162"/>
      <c r="L108" s="159"/>
    </row>
    <row r="109" spans="1:12" ht="13">
      <c r="A109" s="53"/>
      <c r="B109" s="53"/>
      <c r="C109" s="53"/>
      <c r="D109" s="53"/>
      <c r="E109" s="53"/>
      <c r="F109" s="155"/>
      <c r="G109" s="161"/>
      <c r="H109" s="158"/>
      <c r="J109" s="155"/>
      <c r="K109" s="161"/>
      <c r="L109" s="158"/>
    </row>
    <row r="110" spans="1:12" ht="13">
      <c r="A110" s="53"/>
      <c r="B110" s="53"/>
      <c r="C110" s="53"/>
      <c r="D110" s="53"/>
      <c r="E110" s="53"/>
      <c r="F110" s="156"/>
      <c r="G110" s="162"/>
      <c r="H110" s="159"/>
      <c r="J110" s="156"/>
      <c r="K110" s="162"/>
      <c r="L110" s="159"/>
    </row>
    <row r="111" spans="1:12" ht="13">
      <c r="A111" s="53"/>
      <c r="B111" s="53"/>
      <c r="C111" s="53"/>
      <c r="D111" s="53"/>
      <c r="E111" s="53"/>
      <c r="F111" s="156"/>
      <c r="G111" s="162"/>
      <c r="H111" s="159"/>
      <c r="J111" s="156"/>
      <c r="K111" s="162"/>
      <c r="L111" s="159"/>
    </row>
    <row r="112" spans="1:12" ht="13">
      <c r="A112" s="53"/>
      <c r="B112" s="53"/>
      <c r="C112" s="53"/>
      <c r="D112" s="53"/>
      <c r="E112" s="53"/>
      <c r="F112" s="156"/>
      <c r="G112" s="162"/>
      <c r="H112" s="159"/>
      <c r="J112" s="156"/>
      <c r="K112" s="162"/>
      <c r="L112" s="159"/>
    </row>
    <row r="113" spans="1:12" ht="13">
      <c r="A113" s="53"/>
      <c r="B113" s="53"/>
      <c r="C113" s="53"/>
      <c r="D113" s="53"/>
      <c r="E113" s="53"/>
      <c r="F113" s="156"/>
      <c r="G113" s="162"/>
      <c r="H113" s="159"/>
      <c r="J113" s="156"/>
      <c r="K113" s="162"/>
      <c r="L113" s="159"/>
    </row>
    <row r="114" spans="1:12" ht="13">
      <c r="A114" s="53"/>
      <c r="B114" s="53"/>
      <c r="C114" s="53"/>
      <c r="D114" s="53"/>
      <c r="E114" s="53"/>
      <c r="F114" s="156"/>
      <c r="G114" s="162"/>
      <c r="H114" s="159"/>
      <c r="J114" s="156"/>
      <c r="K114" s="162"/>
      <c r="L114" s="159"/>
    </row>
    <row r="115" spans="1:12" ht="13">
      <c r="A115" s="53"/>
      <c r="B115" s="53"/>
      <c r="C115" s="53"/>
      <c r="D115" s="53"/>
      <c r="E115" s="53"/>
      <c r="F115" s="156"/>
      <c r="G115" s="162"/>
      <c r="H115" s="159"/>
      <c r="J115" s="156"/>
      <c r="K115" s="162"/>
      <c r="L115" s="159"/>
    </row>
    <row r="116" spans="1:12" ht="13">
      <c r="A116" s="53"/>
      <c r="B116" s="53"/>
      <c r="C116" s="53"/>
      <c r="D116" s="53"/>
      <c r="E116" s="53"/>
      <c r="F116" s="155"/>
      <c r="G116" s="161"/>
      <c r="H116" s="158"/>
      <c r="J116" s="155"/>
      <c r="K116" s="161"/>
      <c r="L116" s="158"/>
    </row>
    <row r="117" spans="1:12" ht="13">
      <c r="A117" s="53"/>
      <c r="B117" s="53"/>
      <c r="C117" s="53"/>
      <c r="D117" s="53"/>
      <c r="E117" s="53"/>
      <c r="F117" s="156"/>
      <c r="G117" s="162"/>
      <c r="H117" s="159"/>
      <c r="J117" s="156"/>
      <c r="K117" s="162"/>
      <c r="L117" s="159"/>
    </row>
    <row r="118" spans="1:12" ht="13">
      <c r="A118" s="53"/>
      <c r="B118" s="53"/>
      <c r="C118" s="53"/>
      <c r="D118" s="53"/>
      <c r="E118" s="53"/>
      <c r="F118" s="156"/>
      <c r="G118" s="162"/>
      <c r="H118" s="159"/>
      <c r="J118" s="156"/>
      <c r="K118" s="162"/>
      <c r="L118" s="159"/>
    </row>
    <row r="119" spans="1:12" ht="13">
      <c r="A119" s="53"/>
      <c r="B119" s="53"/>
      <c r="C119" s="53"/>
      <c r="D119" s="53"/>
      <c r="E119" s="53"/>
      <c r="F119" s="156"/>
      <c r="G119" s="162"/>
      <c r="H119" s="159"/>
      <c r="J119" s="156"/>
      <c r="K119" s="162"/>
      <c r="L119" s="159"/>
    </row>
    <row r="120" spans="1:12" ht="13">
      <c r="A120" s="53"/>
      <c r="B120" s="53"/>
      <c r="C120" s="53"/>
      <c r="D120" s="53"/>
      <c r="E120" s="53"/>
      <c r="F120" s="156"/>
      <c r="G120" s="162"/>
      <c r="H120" s="159"/>
      <c r="J120" s="156"/>
      <c r="K120" s="162"/>
      <c r="L120" s="159"/>
    </row>
    <row r="121" spans="1:12" ht="13">
      <c r="A121" s="53"/>
      <c r="B121" s="53"/>
      <c r="C121" s="53"/>
      <c r="D121" s="53"/>
      <c r="E121" s="53"/>
      <c r="F121" s="156"/>
      <c r="G121" s="162"/>
      <c r="H121" s="159"/>
      <c r="J121" s="156"/>
      <c r="K121" s="162"/>
      <c r="L121" s="159"/>
    </row>
    <row r="122" spans="1:12" ht="13">
      <c r="A122" s="53"/>
      <c r="B122" s="53"/>
      <c r="C122" s="53"/>
      <c r="D122" s="53"/>
      <c r="E122" s="53"/>
      <c r="F122" s="156"/>
      <c r="G122" s="162"/>
      <c r="H122" s="159"/>
      <c r="J122" s="156"/>
      <c r="K122" s="162"/>
      <c r="L122" s="159"/>
    </row>
    <row r="123" spans="1:12" ht="13">
      <c r="A123" s="53"/>
      <c r="B123" s="53"/>
      <c r="C123" s="53"/>
      <c r="D123" s="53"/>
      <c r="E123" s="53"/>
      <c r="F123" s="155"/>
      <c r="G123" s="161"/>
      <c r="H123" s="158"/>
      <c r="J123" s="155"/>
      <c r="K123" s="161"/>
      <c r="L123" s="158"/>
    </row>
    <row r="124" spans="1:12" ht="13">
      <c r="A124" s="53"/>
      <c r="B124" s="53"/>
      <c r="C124" s="53"/>
      <c r="D124" s="53"/>
      <c r="E124" s="53"/>
      <c r="F124" s="156"/>
      <c r="G124" s="162"/>
      <c r="H124" s="159"/>
      <c r="J124" s="156"/>
      <c r="K124" s="162"/>
      <c r="L124" s="159"/>
    </row>
    <row r="125" spans="1:12" ht="13">
      <c r="A125" s="53"/>
      <c r="B125" s="53"/>
      <c r="C125" s="53"/>
      <c r="D125" s="53"/>
      <c r="E125" s="53"/>
      <c r="F125" s="156"/>
      <c r="G125" s="162"/>
      <c r="H125" s="159"/>
      <c r="J125" s="156"/>
      <c r="K125" s="162"/>
      <c r="L125" s="159"/>
    </row>
    <row r="126" spans="1:12" ht="13">
      <c r="A126" s="53"/>
      <c r="B126" s="53"/>
      <c r="C126" s="53"/>
      <c r="D126" s="53"/>
      <c r="E126" s="53"/>
      <c r="F126" s="156"/>
      <c r="G126" s="162"/>
      <c r="H126" s="159"/>
      <c r="J126" s="156"/>
      <c r="K126" s="162"/>
      <c r="L126" s="159"/>
    </row>
    <row r="127" spans="1:12" ht="13">
      <c r="A127" s="53"/>
      <c r="B127" s="53"/>
      <c r="C127" s="53"/>
      <c r="D127" s="53"/>
      <c r="E127" s="53"/>
      <c r="F127" s="156"/>
      <c r="G127" s="162"/>
      <c r="H127" s="159"/>
      <c r="J127" s="156"/>
      <c r="K127" s="162"/>
      <c r="L127" s="159"/>
    </row>
    <row r="128" spans="1:12" ht="13">
      <c r="A128" s="53"/>
      <c r="B128" s="53"/>
      <c r="C128" s="53"/>
      <c r="D128" s="53"/>
      <c r="E128" s="53"/>
      <c r="F128" s="156"/>
      <c r="G128" s="162"/>
      <c r="H128" s="159"/>
      <c r="J128" s="156"/>
      <c r="K128" s="162"/>
      <c r="L128" s="159"/>
    </row>
    <row r="129" spans="1:12" ht="13">
      <c r="A129" s="53"/>
      <c r="B129" s="53"/>
      <c r="C129" s="53"/>
      <c r="D129" s="53"/>
      <c r="E129" s="53"/>
      <c r="F129" s="156"/>
      <c r="G129" s="162"/>
      <c r="H129" s="159"/>
      <c r="J129" s="156"/>
      <c r="K129" s="162"/>
      <c r="L129" s="159"/>
    </row>
    <row r="130" spans="1:12" ht="13">
      <c r="A130" s="53"/>
      <c r="B130" s="53"/>
      <c r="C130" s="53"/>
      <c r="D130" s="53"/>
      <c r="E130" s="53"/>
      <c r="F130" s="155"/>
      <c r="G130" s="161"/>
      <c r="H130" s="158"/>
      <c r="J130" s="155"/>
      <c r="K130" s="161"/>
      <c r="L130" s="158"/>
    </row>
    <row r="131" spans="1:12" ht="13">
      <c r="A131" s="53"/>
      <c r="B131" s="53"/>
      <c r="C131" s="53"/>
      <c r="D131" s="53"/>
      <c r="E131" s="53"/>
      <c r="F131" s="156"/>
      <c r="G131" s="162"/>
      <c r="H131" s="159"/>
      <c r="J131" s="156"/>
      <c r="K131" s="162"/>
      <c r="L131" s="159"/>
    </row>
    <row r="132" spans="1:12" ht="13">
      <c r="A132" s="53"/>
      <c r="B132" s="53"/>
      <c r="C132" s="53"/>
      <c r="D132" s="53"/>
      <c r="E132" s="53"/>
      <c r="F132" s="156"/>
      <c r="G132" s="162"/>
      <c r="H132" s="159"/>
      <c r="J132" s="156"/>
      <c r="K132" s="162"/>
      <c r="L132" s="159"/>
    </row>
    <row r="133" spans="1:12" ht="13">
      <c r="A133" s="53"/>
      <c r="B133" s="53"/>
      <c r="C133" s="53"/>
      <c r="D133" s="53"/>
      <c r="E133" s="53"/>
      <c r="F133" s="156"/>
      <c r="G133" s="162"/>
      <c r="H133" s="159"/>
      <c r="J133" s="156"/>
      <c r="K133" s="162"/>
      <c r="L133" s="159"/>
    </row>
    <row r="134" spans="1:12" ht="13">
      <c r="A134" s="53"/>
      <c r="B134" s="53"/>
      <c r="C134" s="53"/>
      <c r="D134" s="53"/>
      <c r="E134" s="53"/>
      <c r="F134" s="156"/>
      <c r="G134" s="162"/>
      <c r="H134" s="159"/>
      <c r="J134" s="156"/>
      <c r="K134" s="162"/>
      <c r="L134" s="159"/>
    </row>
    <row r="135" spans="1:12" ht="13">
      <c r="A135" s="53"/>
      <c r="B135" s="53"/>
      <c r="C135" s="53"/>
      <c r="D135" s="53"/>
      <c r="E135" s="53"/>
      <c r="F135" s="156"/>
      <c r="G135" s="162"/>
      <c r="H135" s="159"/>
      <c r="J135" s="156"/>
      <c r="K135" s="162"/>
      <c r="L135" s="159"/>
    </row>
    <row r="136" spans="1:12" ht="13">
      <c r="A136" s="53"/>
      <c r="B136" s="53"/>
      <c r="C136" s="53"/>
      <c r="D136" s="53"/>
      <c r="E136" s="53"/>
      <c r="F136" s="156"/>
      <c r="G136" s="162"/>
      <c r="H136" s="159"/>
      <c r="J136" s="156"/>
      <c r="K136" s="162"/>
      <c r="L136" s="159"/>
    </row>
    <row r="137" spans="1:12" ht="13">
      <c r="A137" s="53"/>
      <c r="B137" s="53"/>
      <c r="C137" s="53"/>
      <c r="D137" s="53"/>
      <c r="E137" s="53"/>
      <c r="F137" s="155"/>
      <c r="G137" s="161"/>
      <c r="H137" s="158"/>
      <c r="J137" s="155"/>
      <c r="K137" s="161"/>
      <c r="L137" s="158"/>
    </row>
    <row r="138" spans="1:12" ht="13">
      <c r="A138" s="53"/>
      <c r="B138" s="53"/>
      <c r="C138" s="53"/>
      <c r="D138" s="53"/>
      <c r="E138" s="53"/>
      <c r="F138" s="156"/>
      <c r="G138" s="162"/>
      <c r="H138" s="159"/>
      <c r="J138" s="156"/>
      <c r="K138" s="162"/>
      <c r="L138" s="159"/>
    </row>
    <row r="139" spans="1:12" ht="13">
      <c r="A139" s="53"/>
      <c r="B139" s="53"/>
      <c r="C139" s="53"/>
      <c r="D139" s="53"/>
      <c r="E139" s="53"/>
      <c r="F139" s="156"/>
      <c r="G139" s="162"/>
      <c r="H139" s="159"/>
      <c r="J139" s="156"/>
      <c r="K139" s="162"/>
      <c r="L139" s="159"/>
    </row>
    <row r="140" spans="1:12" ht="13">
      <c r="A140" s="53"/>
      <c r="B140" s="53"/>
      <c r="C140" s="53"/>
      <c r="D140" s="53"/>
      <c r="E140" s="53"/>
      <c r="F140" s="156"/>
      <c r="G140" s="162"/>
      <c r="H140" s="159"/>
      <c r="J140" s="156"/>
      <c r="K140" s="162"/>
      <c r="L140" s="159"/>
    </row>
    <row r="141" spans="1:12" ht="13">
      <c r="A141" s="53"/>
      <c r="B141" s="53"/>
      <c r="C141" s="53"/>
      <c r="D141" s="53"/>
      <c r="E141" s="53"/>
      <c r="F141" s="156"/>
      <c r="G141" s="162"/>
      <c r="H141" s="159"/>
      <c r="J141" s="156"/>
      <c r="K141" s="162"/>
      <c r="L141" s="159"/>
    </row>
    <row r="142" spans="1:12" ht="13">
      <c r="A142" s="53"/>
      <c r="B142" s="53"/>
      <c r="C142" s="53"/>
      <c r="D142" s="53"/>
      <c r="E142" s="53"/>
      <c r="F142" s="156"/>
      <c r="G142" s="162"/>
      <c r="H142" s="159"/>
      <c r="J142" s="156"/>
      <c r="K142" s="162"/>
      <c r="L142" s="159"/>
    </row>
    <row r="143" spans="1:12" ht="13">
      <c r="A143" s="53"/>
      <c r="B143" s="53"/>
      <c r="C143" s="53"/>
      <c r="D143" s="53"/>
      <c r="E143" s="53"/>
      <c r="F143" s="156"/>
      <c r="G143" s="162"/>
      <c r="H143" s="159"/>
      <c r="J143" s="156"/>
      <c r="K143" s="162"/>
      <c r="L143" s="159"/>
    </row>
    <row r="144" spans="1:12" ht="13">
      <c r="A144" s="53"/>
      <c r="B144" s="53"/>
      <c r="C144" s="53"/>
      <c r="D144" s="53"/>
      <c r="E144" s="53"/>
      <c r="F144" s="155"/>
      <c r="G144" s="161"/>
      <c r="H144" s="158"/>
      <c r="J144" s="155"/>
      <c r="K144" s="161"/>
      <c r="L144" s="158"/>
    </row>
    <row r="145" spans="1:12" ht="13">
      <c r="A145" s="53"/>
      <c r="B145" s="53"/>
      <c r="C145" s="53"/>
      <c r="D145" s="53"/>
      <c r="E145" s="53"/>
      <c r="F145" s="156"/>
      <c r="G145" s="162"/>
      <c r="H145" s="159"/>
      <c r="J145" s="156"/>
      <c r="K145" s="162"/>
      <c r="L145" s="159"/>
    </row>
    <row r="146" spans="1:12" ht="13">
      <c r="A146" s="53"/>
      <c r="B146" s="53"/>
      <c r="C146" s="53"/>
      <c r="D146" s="53"/>
      <c r="E146" s="53"/>
      <c r="F146" s="156"/>
      <c r="G146" s="162"/>
      <c r="H146" s="159"/>
      <c r="J146" s="156"/>
      <c r="K146" s="162"/>
      <c r="L146" s="159"/>
    </row>
    <row r="147" spans="1:12" ht="13">
      <c r="A147" s="53"/>
      <c r="B147" s="53"/>
      <c r="C147" s="53"/>
      <c r="D147" s="53"/>
      <c r="E147" s="53"/>
      <c r="F147" s="156"/>
      <c r="G147" s="162"/>
      <c r="H147" s="159"/>
      <c r="J147" s="156"/>
      <c r="K147" s="162"/>
      <c r="L147" s="159"/>
    </row>
    <row r="148" spans="1:12" ht="13">
      <c r="A148" s="53"/>
      <c r="B148" s="53"/>
      <c r="C148" s="53"/>
      <c r="D148" s="53"/>
      <c r="E148" s="53"/>
      <c r="F148" s="156"/>
      <c r="G148" s="162"/>
      <c r="H148" s="159"/>
      <c r="J148" s="156"/>
      <c r="K148" s="162"/>
      <c r="L148" s="159"/>
    </row>
    <row r="149" spans="1:12" ht="13">
      <c r="A149" s="53"/>
      <c r="B149" s="53"/>
      <c r="C149" s="53"/>
      <c r="D149" s="53"/>
      <c r="E149" s="53"/>
      <c r="F149" s="156"/>
      <c r="G149" s="162"/>
      <c r="H149" s="159"/>
      <c r="J149" s="156"/>
      <c r="K149" s="162"/>
      <c r="L149" s="159"/>
    </row>
  </sheetData>
  <sheetProtection algorithmName="SHA-512" hashValue="LBMbQvlzvdLpK4wyue+Z174XSAYfRb3IhQoAb3tgHzCmob7fOB0ZZjiwV//Ep4YmRFEgyrY/P85YTiaKXpNtFQ==" saltValue="1WNdCghv4JTvkCbwVpGg4A==" spinCount="100000" sheet="1" objects="1" scenarios="1" sort="0" autoFilter="0" pivotTables="0"/>
  <autoFilter ref="A9:L9" xr:uid="{00000000-0009-0000-0000-00000A000000}"/>
  <mergeCells count="5">
    <mergeCell ref="A7:E7"/>
    <mergeCell ref="F7:H7"/>
    <mergeCell ref="F4:H4"/>
    <mergeCell ref="J4:L4"/>
    <mergeCell ref="J7:L7"/>
  </mergeCells>
  <conditionalFormatting sqref="A11:G149">
    <cfRule type="expression" dxfId="15" priority="6">
      <formula>$A$1=TRUE</formula>
    </cfRule>
  </conditionalFormatting>
  <conditionalFormatting sqref="F11:H149">
    <cfRule type="cellIs" dxfId="14" priority="4" operator="lessThan">
      <formula>0</formula>
    </cfRule>
  </conditionalFormatting>
  <conditionalFormatting sqref="H11:H149">
    <cfRule type="cellIs" dxfId="13" priority="5" operator="equal">
      <formula>0</formula>
    </cfRule>
  </conditionalFormatting>
  <conditionalFormatting sqref="I11:I83">
    <cfRule type="cellIs" dxfId="12" priority="11" operator="lessThan">
      <formula>0</formula>
    </cfRule>
  </conditionalFormatting>
  <conditionalFormatting sqref="J11:K149">
    <cfRule type="expression" dxfId="11" priority="3">
      <formula>$A$1=TRUE</formula>
    </cfRule>
  </conditionalFormatting>
  <conditionalFormatting sqref="J11:L149">
    <cfRule type="cellIs" dxfId="10" priority="1" operator="lessThan">
      <formula>0</formula>
    </cfRule>
  </conditionalFormatting>
  <conditionalFormatting sqref="L11:L149">
    <cfRule type="cellIs" dxfId="9"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1 L14:L70 L12 M12:O12 L13 M13:O13 M11:O11 M14:O70"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4D9"/>
  </sheetPr>
  <dimension ref="A1:G149"/>
  <sheetViews>
    <sheetView showGridLines="0" zoomScale="85" zoomScaleNormal="85" workbookViewId="0">
      <pane ySplit="12" topLeftCell="A13" activePane="bottomLeft" state="frozen"/>
      <selection activeCell="A2" sqref="A2"/>
      <selection pane="bottomLeft" activeCell="D11" sqref="D11"/>
    </sheetView>
  </sheetViews>
  <sheetFormatPr defaultColWidth="9.1796875" defaultRowHeight="12.5"/>
  <cols>
    <col min="1" max="1" width="67.54296875" style="1" customWidth="1"/>
    <col min="2" max="2" width="32" style="1" customWidth="1"/>
    <col min="3" max="3" width="25.7265625" style="1" customWidth="1"/>
    <col min="4" max="4" width="19.453125" style="1" customWidth="1"/>
    <col min="5" max="5" width="0.81640625" style="1" customWidth="1"/>
    <col min="6" max="6" width="19.453125" style="1" customWidth="1"/>
    <col min="7" max="16384" width="9.1796875" style="1"/>
  </cols>
  <sheetData>
    <row r="1" spans="1:7">
      <c r="A1" s="3" t="b">
        <f>Voorblad!$B$63</f>
        <v>1</v>
      </c>
      <c r="B1" s="3"/>
      <c r="C1" s="3"/>
    </row>
    <row r="2" spans="1:7" ht="13">
      <c r="A2" s="79" t="str">
        <f>'Samenvattend overzicht'!B3</f>
        <v>Projecttitel</v>
      </c>
      <c r="B2" s="1" t="str">
        <f>'Samenvattend overzicht'!C3</f>
        <v>Titel van het project</v>
      </c>
    </row>
    <row r="3" spans="1:7" ht="13">
      <c r="A3" s="79" t="str">
        <f>'Samenvattend overzicht'!B4</f>
        <v>Aanvrager</v>
      </c>
      <c r="B3" s="1" t="str">
        <f>'Samenvattend overzicht'!C4</f>
        <v>Naam van de hogeschool</v>
      </c>
    </row>
    <row r="4" spans="1:7" ht="13">
      <c r="A4" s="121"/>
      <c r="D4" s="168" t="s">
        <v>68</v>
      </c>
      <c r="E4" s="33"/>
      <c r="F4" s="168" t="s">
        <v>80</v>
      </c>
    </row>
    <row r="5" spans="1:7" ht="13" hidden="1">
      <c r="A5" s="80" t="s">
        <v>147</v>
      </c>
      <c r="B5" s="12"/>
      <c r="C5" s="12"/>
      <c r="D5" s="167">
        <f>SUM(D13:D10064)</f>
        <v>0</v>
      </c>
      <c r="F5" s="167">
        <f>SUM(F13:F10064)</f>
        <v>0</v>
      </c>
    </row>
    <row r="6" spans="1:7">
      <c r="A6" s="81" t="str">
        <f>Voorblad!B4</f>
        <v>Begrotingsformat incl. voortgangs- en eindrapportage</v>
      </c>
      <c r="E6" s="7"/>
    </row>
    <row r="7" spans="1:7" ht="13">
      <c r="A7" s="323" t="s">
        <v>79</v>
      </c>
      <c r="B7" s="324"/>
      <c r="C7" s="169"/>
      <c r="D7" s="119" t="s">
        <v>68</v>
      </c>
      <c r="F7" s="120" t="s">
        <v>80</v>
      </c>
    </row>
    <row r="8" spans="1:7" ht="13">
      <c r="A8" s="40" t="s">
        <v>149</v>
      </c>
      <c r="B8" s="41" t="s">
        <v>150</v>
      </c>
      <c r="C8" s="41" t="s">
        <v>151</v>
      </c>
      <c r="D8" s="39" t="s">
        <v>152</v>
      </c>
      <c r="F8" s="43" t="s">
        <v>154</v>
      </c>
    </row>
    <row r="9" spans="1:7" ht="13.5" thickBot="1">
      <c r="A9" s="146" t="s">
        <v>170</v>
      </c>
      <c r="B9" s="166"/>
      <c r="C9" s="166" t="s">
        <v>135</v>
      </c>
      <c r="D9" s="129" t="s">
        <v>79</v>
      </c>
      <c r="E9" s="215"/>
      <c r="F9" s="129" t="s">
        <v>79</v>
      </c>
    </row>
    <row r="10" spans="1:7" ht="13.5" thickTop="1">
      <c r="A10" s="4"/>
      <c r="B10" s="4"/>
      <c r="C10" s="5" t="s">
        <v>171</v>
      </c>
      <c r="D10" s="170">
        <f>SUM(D13:D149)</f>
        <v>0</v>
      </c>
      <c r="E10" s="171"/>
      <c r="F10" s="170">
        <f>SUM(F13:F149)</f>
        <v>0</v>
      </c>
      <c r="G10" s="11"/>
    </row>
    <row r="11" spans="1:7" ht="13">
      <c r="A11" s="4"/>
      <c r="B11" s="4"/>
      <c r="C11" s="74" t="s">
        <v>172</v>
      </c>
      <c r="D11" s="162"/>
      <c r="E11" s="171"/>
      <c r="F11" s="162"/>
      <c r="G11" s="11"/>
    </row>
    <row r="12" spans="1:7" ht="13.5" thickBot="1">
      <c r="A12" s="131"/>
      <c r="B12" s="131"/>
      <c r="C12" s="165" t="s">
        <v>173</v>
      </c>
      <c r="D12" s="172">
        <f>D10-D11</f>
        <v>0</v>
      </c>
      <c r="E12" s="172"/>
      <c r="F12" s="172">
        <f>F10-F11</f>
        <v>0</v>
      </c>
      <c r="G12" s="85"/>
    </row>
    <row r="13" spans="1:7" s="10" customFormat="1" ht="13" thickTop="1">
      <c r="A13" s="164"/>
      <c r="B13" s="164"/>
      <c r="C13" s="123"/>
      <c r="D13" s="161"/>
      <c r="E13" s="173"/>
      <c r="F13" s="174"/>
    </row>
    <row r="14" spans="1:7">
      <c r="A14" s="54"/>
      <c r="B14" s="54"/>
      <c r="C14" s="53"/>
      <c r="D14" s="162"/>
      <c r="E14" s="171"/>
      <c r="F14" s="175"/>
    </row>
    <row r="15" spans="1:7">
      <c r="A15" s="54"/>
      <c r="B15" s="54"/>
      <c r="C15" s="53"/>
      <c r="D15" s="162"/>
      <c r="E15" s="171"/>
      <c r="F15" s="175"/>
    </row>
    <row r="16" spans="1:7">
      <c r="A16" s="54"/>
      <c r="B16" s="54"/>
      <c r="C16" s="53"/>
      <c r="D16" s="162"/>
      <c r="E16" s="171"/>
      <c r="F16" s="175"/>
    </row>
    <row r="17" spans="1:6">
      <c r="A17" s="54"/>
      <c r="B17" s="54"/>
      <c r="C17" s="53"/>
      <c r="D17" s="162"/>
      <c r="E17" s="171"/>
      <c r="F17" s="175"/>
    </row>
    <row r="18" spans="1:6">
      <c r="A18" s="54"/>
      <c r="B18" s="54"/>
      <c r="C18" s="53"/>
      <c r="D18" s="162"/>
      <c r="E18" s="171"/>
      <c r="F18" s="175"/>
    </row>
    <row r="19" spans="1:6">
      <c r="A19" s="54"/>
      <c r="B19" s="54"/>
      <c r="C19" s="53"/>
      <c r="D19" s="162"/>
      <c r="E19" s="171"/>
      <c r="F19" s="175"/>
    </row>
    <row r="20" spans="1:6">
      <c r="A20" s="54"/>
      <c r="B20" s="54"/>
      <c r="C20" s="108"/>
      <c r="D20" s="162"/>
      <c r="E20" s="171"/>
      <c r="F20" s="175"/>
    </row>
    <row r="21" spans="1:6">
      <c r="A21" s="54"/>
      <c r="B21" s="54"/>
      <c r="C21" s="108"/>
      <c r="D21" s="162"/>
      <c r="E21" s="171"/>
      <c r="F21" s="175"/>
    </row>
    <row r="22" spans="1:6">
      <c r="A22" s="54"/>
      <c r="B22" s="54"/>
      <c r="C22" s="108"/>
      <c r="D22" s="162"/>
      <c r="E22" s="171"/>
      <c r="F22" s="175"/>
    </row>
    <row r="23" spans="1:6">
      <c r="A23" s="54"/>
      <c r="B23" s="54"/>
      <c r="C23" s="108"/>
      <c r="D23" s="162"/>
      <c r="E23" s="171"/>
      <c r="F23" s="175"/>
    </row>
    <row r="24" spans="1:6">
      <c r="A24" s="54"/>
      <c r="B24" s="54"/>
      <c r="C24" s="108"/>
      <c r="D24" s="162"/>
      <c r="E24" s="171"/>
      <c r="F24" s="175"/>
    </row>
    <row r="25" spans="1:6">
      <c r="A25" s="54"/>
      <c r="B25" s="54"/>
      <c r="C25" s="108"/>
      <c r="D25" s="162"/>
      <c r="E25" s="171"/>
      <c r="F25" s="175"/>
    </row>
    <row r="26" spans="1:6">
      <c r="A26" s="54"/>
      <c r="B26" s="54"/>
      <c r="C26" s="108"/>
      <c r="D26" s="162"/>
      <c r="E26" s="171"/>
      <c r="F26" s="175"/>
    </row>
    <row r="27" spans="1:6">
      <c r="A27" s="54"/>
      <c r="B27" s="54"/>
      <c r="C27" s="108"/>
      <c r="D27" s="162"/>
      <c r="E27" s="171"/>
      <c r="F27" s="175"/>
    </row>
    <row r="28" spans="1:6">
      <c r="A28" s="54"/>
      <c r="B28" s="54"/>
      <c r="C28" s="108"/>
      <c r="D28" s="162"/>
      <c r="E28" s="171"/>
      <c r="F28" s="175"/>
    </row>
    <row r="29" spans="1:6">
      <c r="A29" s="54"/>
      <c r="B29" s="54"/>
      <c r="C29" s="108"/>
      <c r="D29" s="162"/>
      <c r="E29" s="171"/>
      <c r="F29" s="175"/>
    </row>
    <row r="30" spans="1:6">
      <c r="A30" s="54"/>
      <c r="B30" s="54"/>
      <c r="C30" s="108"/>
      <c r="D30" s="162"/>
      <c r="E30" s="171"/>
      <c r="F30" s="175"/>
    </row>
    <row r="31" spans="1:6">
      <c r="A31" s="54"/>
      <c r="B31" s="54"/>
      <c r="C31" s="108"/>
      <c r="D31" s="162"/>
      <c r="E31" s="171"/>
      <c r="F31" s="175"/>
    </row>
    <row r="32" spans="1:6">
      <c r="A32" s="54"/>
      <c r="B32" s="54"/>
      <c r="C32" s="108"/>
      <c r="D32" s="162"/>
      <c r="E32" s="171"/>
      <c r="F32" s="162"/>
    </row>
    <row r="33" spans="1:6">
      <c r="A33" s="54"/>
      <c r="B33" s="54"/>
      <c r="C33" s="108"/>
      <c r="D33" s="162"/>
      <c r="E33" s="171"/>
      <c r="F33" s="162"/>
    </row>
    <row r="34" spans="1:6">
      <c r="A34" s="54"/>
      <c r="B34" s="54"/>
      <c r="C34" s="108"/>
      <c r="D34" s="162"/>
      <c r="E34" s="171"/>
      <c r="F34" s="162"/>
    </row>
    <row r="35" spans="1:6">
      <c r="A35" s="54"/>
      <c r="B35" s="54"/>
      <c r="C35" s="108"/>
      <c r="D35" s="162"/>
      <c r="E35" s="171"/>
      <c r="F35" s="162"/>
    </row>
    <row r="36" spans="1:6">
      <c r="A36" s="54"/>
      <c r="B36" s="54"/>
      <c r="C36" s="108"/>
      <c r="D36" s="162"/>
      <c r="E36" s="171"/>
      <c r="F36" s="162"/>
    </row>
    <row r="37" spans="1:6">
      <c r="A37" s="54"/>
      <c r="B37" s="54"/>
      <c r="C37" s="108"/>
      <c r="D37" s="162"/>
      <c r="E37" s="171"/>
      <c r="F37" s="162"/>
    </row>
    <row r="38" spans="1:6">
      <c r="A38" s="54"/>
      <c r="B38" s="54"/>
      <c r="C38" s="108"/>
      <c r="D38" s="162"/>
      <c r="E38" s="171"/>
      <c r="F38" s="162"/>
    </row>
    <row r="39" spans="1:6">
      <c r="A39" s="54"/>
      <c r="B39" s="54"/>
      <c r="C39" s="108"/>
      <c r="D39" s="162"/>
      <c r="E39" s="171"/>
      <c r="F39" s="162"/>
    </row>
    <row r="40" spans="1:6">
      <c r="A40" s="54"/>
      <c r="B40" s="54"/>
      <c r="C40" s="108"/>
      <c r="D40" s="162"/>
      <c r="E40" s="171"/>
      <c r="F40" s="162"/>
    </row>
    <row r="41" spans="1:6">
      <c r="A41" s="54"/>
      <c r="B41" s="54"/>
      <c r="C41" s="108"/>
      <c r="D41" s="162"/>
      <c r="E41" s="171"/>
      <c r="F41" s="162"/>
    </row>
    <row r="42" spans="1:6">
      <c r="A42" s="54"/>
      <c r="B42" s="54"/>
      <c r="C42" s="108"/>
      <c r="D42" s="162"/>
      <c r="E42" s="171"/>
      <c r="F42" s="162"/>
    </row>
    <row r="43" spans="1:6">
      <c r="A43" s="54"/>
      <c r="B43" s="54"/>
      <c r="C43" s="108"/>
      <c r="D43" s="162"/>
      <c r="E43" s="171"/>
      <c r="F43" s="162"/>
    </row>
    <row r="44" spans="1:6">
      <c r="A44" s="54"/>
      <c r="B44" s="54"/>
      <c r="C44" s="108"/>
      <c r="D44" s="162"/>
      <c r="E44" s="171"/>
      <c r="F44" s="162"/>
    </row>
    <row r="45" spans="1:6">
      <c r="A45" s="54"/>
      <c r="B45" s="54"/>
      <c r="C45" s="108"/>
      <c r="D45" s="162"/>
      <c r="E45" s="171"/>
      <c r="F45" s="162"/>
    </row>
    <row r="46" spans="1:6">
      <c r="A46" s="54"/>
      <c r="B46" s="54"/>
      <c r="C46" s="108"/>
      <c r="D46" s="162"/>
      <c r="E46" s="171"/>
      <c r="F46" s="162"/>
    </row>
    <row r="47" spans="1:6">
      <c r="A47" s="54"/>
      <c r="B47" s="54"/>
      <c r="C47" s="108"/>
      <c r="D47" s="162"/>
      <c r="E47" s="171"/>
      <c r="F47" s="162"/>
    </row>
    <row r="48" spans="1:6">
      <c r="A48" s="54"/>
      <c r="B48" s="54"/>
      <c r="C48" s="108"/>
      <c r="D48" s="162"/>
      <c r="E48" s="171"/>
      <c r="F48" s="162"/>
    </row>
    <row r="49" spans="1:6">
      <c r="A49" s="54"/>
      <c r="B49" s="54"/>
      <c r="C49" s="108"/>
      <c r="D49" s="162"/>
      <c r="E49" s="171"/>
      <c r="F49" s="162"/>
    </row>
    <row r="50" spans="1:6">
      <c r="A50" s="54"/>
      <c r="B50" s="54"/>
      <c r="C50" s="108"/>
      <c r="D50" s="162"/>
      <c r="E50" s="171"/>
      <c r="F50" s="162"/>
    </row>
    <row r="51" spans="1:6">
      <c r="A51" s="54"/>
      <c r="B51" s="54"/>
      <c r="C51" s="108"/>
      <c r="D51" s="162"/>
      <c r="E51" s="171"/>
      <c r="F51" s="162"/>
    </row>
    <row r="52" spans="1:6">
      <c r="A52" s="54"/>
      <c r="B52" s="54"/>
      <c r="C52" s="108"/>
      <c r="D52" s="162"/>
      <c r="E52" s="171"/>
      <c r="F52" s="162"/>
    </row>
    <row r="53" spans="1:6">
      <c r="A53" s="54"/>
      <c r="B53" s="54"/>
      <c r="C53" s="108"/>
      <c r="D53" s="162"/>
      <c r="E53" s="171"/>
      <c r="F53" s="162"/>
    </row>
    <row r="54" spans="1:6">
      <c r="A54" s="54"/>
      <c r="B54" s="54"/>
      <c r="C54" s="108"/>
      <c r="D54" s="162"/>
      <c r="E54" s="171"/>
      <c r="F54" s="162"/>
    </row>
    <row r="55" spans="1:6">
      <c r="A55" s="54"/>
      <c r="B55" s="54"/>
      <c r="C55" s="108"/>
      <c r="D55" s="162"/>
      <c r="E55" s="171"/>
      <c r="F55" s="162"/>
    </row>
    <row r="56" spans="1:6">
      <c r="A56" s="54"/>
      <c r="B56" s="54"/>
      <c r="C56" s="108"/>
      <c r="D56" s="162"/>
      <c r="E56" s="171"/>
      <c r="F56" s="162"/>
    </row>
    <row r="57" spans="1:6">
      <c r="A57" s="54"/>
      <c r="B57" s="54"/>
      <c r="C57" s="108"/>
      <c r="D57" s="162"/>
      <c r="E57" s="171"/>
      <c r="F57" s="162"/>
    </row>
    <row r="58" spans="1:6">
      <c r="A58" s="54"/>
      <c r="B58" s="54"/>
      <c r="C58" s="108"/>
      <c r="D58" s="162"/>
      <c r="E58" s="171"/>
      <c r="F58" s="162"/>
    </row>
    <row r="59" spans="1:6">
      <c r="A59" s="54"/>
      <c r="B59" s="54"/>
      <c r="C59" s="108"/>
      <c r="D59" s="162"/>
      <c r="E59" s="171"/>
      <c r="F59" s="162"/>
    </row>
    <row r="60" spans="1:6">
      <c r="A60" s="54"/>
      <c r="B60" s="54"/>
      <c r="C60" s="108"/>
      <c r="D60" s="162"/>
      <c r="E60" s="171"/>
      <c r="F60" s="162"/>
    </row>
    <row r="61" spans="1:6">
      <c r="A61" s="54"/>
      <c r="B61" s="54"/>
      <c r="C61" s="108"/>
      <c r="D61" s="162"/>
      <c r="E61" s="171"/>
      <c r="F61" s="162"/>
    </row>
    <row r="62" spans="1:6">
      <c r="A62" s="54"/>
      <c r="B62" s="54"/>
      <c r="C62" s="108"/>
      <c r="D62" s="162"/>
      <c r="E62" s="171"/>
      <c r="F62" s="162"/>
    </row>
    <row r="63" spans="1:6">
      <c r="A63" s="54"/>
      <c r="B63" s="54"/>
      <c r="C63" s="108"/>
      <c r="D63" s="162"/>
      <c r="E63" s="171"/>
      <c r="F63" s="162"/>
    </row>
    <row r="64" spans="1:6">
      <c r="A64" s="54"/>
      <c r="B64" s="54"/>
      <c r="C64" s="108"/>
      <c r="D64" s="162"/>
      <c r="E64" s="171"/>
      <c r="F64" s="162"/>
    </row>
    <row r="65" spans="1:6">
      <c r="A65" s="54"/>
      <c r="B65" s="54"/>
      <c r="C65" s="108"/>
      <c r="D65" s="162"/>
      <c r="E65" s="171"/>
      <c r="F65" s="162"/>
    </row>
    <row r="66" spans="1:6">
      <c r="A66" s="54"/>
      <c r="B66" s="54"/>
      <c r="C66" s="108"/>
      <c r="D66" s="162"/>
      <c r="E66" s="171"/>
      <c r="F66" s="162"/>
    </row>
    <row r="67" spans="1:6">
      <c r="A67" s="54"/>
      <c r="B67" s="54"/>
      <c r="C67" s="108"/>
      <c r="D67" s="162"/>
      <c r="E67" s="171"/>
      <c r="F67" s="162"/>
    </row>
    <row r="68" spans="1:6">
      <c r="A68" s="54"/>
      <c r="B68" s="54"/>
      <c r="C68" s="108"/>
      <c r="D68" s="162"/>
      <c r="E68" s="171"/>
      <c r="F68" s="162"/>
    </row>
    <row r="69" spans="1:6">
      <c r="A69" s="54"/>
      <c r="B69" s="54"/>
      <c r="C69" s="108"/>
      <c r="D69" s="162"/>
      <c r="E69" s="171"/>
      <c r="F69" s="162"/>
    </row>
    <row r="70" spans="1:6">
      <c r="A70" s="54"/>
      <c r="B70" s="54"/>
      <c r="C70" s="108"/>
      <c r="D70" s="162"/>
      <c r="E70" s="171"/>
      <c r="F70" s="162"/>
    </row>
    <row r="71" spans="1:6">
      <c r="A71" s="54"/>
      <c r="B71" s="54"/>
      <c r="C71" s="108"/>
      <c r="D71" s="162"/>
      <c r="E71" s="171"/>
      <c r="F71" s="162"/>
    </row>
    <row r="72" spans="1:6">
      <c r="A72" s="54"/>
      <c r="B72" s="54"/>
      <c r="C72" s="108"/>
      <c r="D72" s="162"/>
      <c r="E72" s="171"/>
      <c r="F72" s="162"/>
    </row>
    <row r="73" spans="1:6">
      <c r="A73" s="54"/>
      <c r="B73" s="54"/>
      <c r="C73" s="108"/>
      <c r="D73" s="162"/>
      <c r="E73" s="171"/>
      <c r="F73" s="162"/>
    </row>
    <row r="74" spans="1:6">
      <c r="A74" s="54"/>
      <c r="B74" s="54"/>
      <c r="C74" s="108"/>
      <c r="D74" s="162"/>
      <c r="E74" s="171"/>
      <c r="F74" s="162"/>
    </row>
    <row r="75" spans="1:6">
      <c r="A75" s="54"/>
      <c r="B75" s="54"/>
      <c r="C75" s="108"/>
      <c r="D75" s="162"/>
      <c r="E75" s="171"/>
      <c r="F75" s="162"/>
    </row>
    <row r="76" spans="1:6">
      <c r="A76" s="54"/>
      <c r="B76" s="54"/>
      <c r="C76" s="108"/>
      <c r="D76" s="162"/>
      <c r="E76" s="171"/>
      <c r="F76" s="162"/>
    </row>
    <row r="77" spans="1:6">
      <c r="A77" s="54"/>
      <c r="B77" s="54"/>
      <c r="C77" s="108"/>
      <c r="D77" s="162"/>
      <c r="E77" s="171"/>
      <c r="F77" s="162"/>
    </row>
    <row r="78" spans="1:6">
      <c r="A78" s="54"/>
      <c r="B78" s="54"/>
      <c r="C78" s="108"/>
      <c r="D78" s="162"/>
      <c r="E78" s="171"/>
      <c r="F78" s="162"/>
    </row>
    <row r="79" spans="1:6">
      <c r="A79" s="54"/>
      <c r="B79" s="54"/>
      <c r="C79" s="108"/>
      <c r="D79" s="162"/>
      <c r="E79" s="171"/>
      <c r="F79" s="162"/>
    </row>
    <row r="80" spans="1:6">
      <c r="A80" s="54"/>
      <c r="B80" s="54"/>
      <c r="C80" s="108"/>
      <c r="D80" s="162"/>
      <c r="E80" s="171"/>
      <c r="F80" s="162"/>
    </row>
    <row r="81" spans="1:6">
      <c r="A81" s="54"/>
      <c r="B81" s="54"/>
      <c r="C81" s="108"/>
      <c r="D81" s="162"/>
      <c r="E81" s="171"/>
      <c r="F81" s="162"/>
    </row>
    <row r="82" spans="1:6">
      <c r="A82" s="54"/>
      <c r="B82" s="54"/>
      <c r="C82" s="108"/>
      <c r="D82" s="162"/>
      <c r="E82" s="171"/>
      <c r="F82" s="162"/>
    </row>
    <row r="83" spans="1:6">
      <c r="A83" s="54"/>
      <c r="B83" s="54"/>
      <c r="C83" s="108"/>
      <c r="D83" s="162"/>
      <c r="E83" s="171"/>
      <c r="F83" s="162"/>
    </row>
    <row r="84" spans="1:6">
      <c r="A84" s="54"/>
      <c r="B84" s="54"/>
      <c r="C84" s="108"/>
      <c r="D84" s="162"/>
      <c r="E84" s="171"/>
      <c r="F84" s="162"/>
    </row>
    <row r="85" spans="1:6">
      <c r="A85" s="54"/>
      <c r="B85" s="54"/>
      <c r="C85" s="108"/>
      <c r="D85" s="162"/>
      <c r="E85" s="171"/>
      <c r="F85" s="162"/>
    </row>
    <row r="86" spans="1:6">
      <c r="A86" s="54"/>
      <c r="B86" s="54"/>
      <c r="C86" s="108"/>
      <c r="D86" s="162"/>
      <c r="E86" s="171"/>
      <c r="F86" s="162"/>
    </row>
    <row r="87" spans="1:6">
      <c r="A87" s="54"/>
      <c r="B87" s="54"/>
      <c r="C87" s="108"/>
      <c r="D87" s="162"/>
      <c r="E87" s="171"/>
      <c r="F87" s="162"/>
    </row>
    <row r="88" spans="1:6">
      <c r="A88" s="54"/>
      <c r="B88" s="54"/>
      <c r="C88" s="108"/>
      <c r="D88" s="162"/>
      <c r="E88" s="171"/>
      <c r="F88" s="162"/>
    </row>
    <row r="89" spans="1:6">
      <c r="A89" s="54"/>
      <c r="B89" s="54"/>
      <c r="C89" s="108"/>
      <c r="D89" s="162"/>
      <c r="E89" s="171"/>
      <c r="F89" s="162"/>
    </row>
    <row r="90" spans="1:6">
      <c r="A90" s="54"/>
      <c r="B90" s="54"/>
      <c r="C90" s="108"/>
      <c r="D90" s="162"/>
      <c r="E90" s="171"/>
      <c r="F90" s="162"/>
    </row>
    <row r="91" spans="1:6">
      <c r="A91" s="54"/>
      <c r="B91" s="54"/>
      <c r="C91" s="108"/>
      <c r="D91" s="162"/>
      <c r="E91" s="171"/>
      <c r="F91" s="162"/>
    </row>
    <row r="92" spans="1:6">
      <c r="A92" s="54"/>
      <c r="B92" s="54"/>
      <c r="C92" s="108"/>
      <c r="D92" s="162"/>
      <c r="E92" s="171"/>
      <c r="F92" s="162"/>
    </row>
    <row r="93" spans="1:6">
      <c r="A93" s="54"/>
      <c r="B93" s="54"/>
      <c r="C93" s="108"/>
      <c r="D93" s="162"/>
      <c r="E93" s="171"/>
      <c r="F93" s="162"/>
    </row>
    <row r="94" spans="1:6">
      <c r="A94" s="54"/>
      <c r="B94" s="54"/>
      <c r="C94" s="108"/>
      <c r="D94" s="162"/>
      <c r="E94" s="171"/>
      <c r="F94" s="162"/>
    </row>
    <row r="95" spans="1:6">
      <c r="A95" s="54"/>
      <c r="B95" s="54"/>
      <c r="C95" s="108"/>
      <c r="D95" s="162"/>
      <c r="E95" s="171"/>
      <c r="F95" s="162"/>
    </row>
    <row r="96" spans="1:6">
      <c r="A96" s="54"/>
      <c r="B96" s="54"/>
      <c r="C96" s="108"/>
      <c r="D96" s="162"/>
      <c r="E96" s="171"/>
      <c r="F96" s="162"/>
    </row>
    <row r="97" spans="1:6">
      <c r="A97" s="54"/>
      <c r="B97" s="54"/>
      <c r="C97" s="108"/>
      <c r="D97" s="162"/>
      <c r="E97" s="171"/>
      <c r="F97" s="162"/>
    </row>
    <row r="98" spans="1:6">
      <c r="A98" s="54"/>
      <c r="B98" s="54"/>
      <c r="C98" s="108"/>
      <c r="D98" s="162"/>
      <c r="E98" s="171"/>
      <c r="F98" s="162"/>
    </row>
    <row r="99" spans="1:6">
      <c r="A99" s="54"/>
      <c r="B99" s="54"/>
      <c r="C99" s="108"/>
      <c r="D99" s="162"/>
      <c r="E99" s="171"/>
      <c r="F99" s="162"/>
    </row>
    <row r="100" spans="1:6">
      <c r="A100" s="54"/>
      <c r="B100" s="54"/>
      <c r="C100" s="108"/>
      <c r="D100" s="162"/>
      <c r="E100" s="171"/>
      <c r="F100" s="162"/>
    </row>
    <row r="101" spans="1:6">
      <c r="A101" s="54"/>
      <c r="B101" s="54"/>
      <c r="C101" s="108"/>
      <c r="D101" s="162"/>
      <c r="E101" s="171"/>
      <c r="F101" s="162"/>
    </row>
    <row r="102" spans="1:6">
      <c r="A102" s="54"/>
      <c r="B102" s="54"/>
      <c r="C102" s="108"/>
      <c r="D102" s="162"/>
      <c r="E102" s="171"/>
      <c r="F102" s="162"/>
    </row>
    <row r="103" spans="1:6">
      <c r="A103" s="54"/>
      <c r="B103" s="54"/>
      <c r="C103" s="108"/>
      <c r="D103" s="162"/>
      <c r="E103" s="171"/>
      <c r="F103" s="162"/>
    </row>
    <row r="104" spans="1:6">
      <c r="A104" s="54"/>
      <c r="B104" s="54"/>
      <c r="C104" s="108"/>
      <c r="D104" s="162"/>
      <c r="E104" s="171"/>
      <c r="F104" s="162"/>
    </row>
    <row r="105" spans="1:6">
      <c r="A105" s="54"/>
      <c r="B105" s="54"/>
      <c r="C105" s="108"/>
      <c r="D105" s="162"/>
      <c r="E105" s="171"/>
      <c r="F105" s="162"/>
    </row>
    <row r="106" spans="1:6">
      <c r="A106" s="54"/>
      <c r="B106" s="54"/>
      <c r="C106" s="108"/>
      <c r="D106" s="162"/>
      <c r="E106" s="171"/>
      <c r="F106" s="162"/>
    </row>
    <row r="107" spans="1:6">
      <c r="A107" s="54"/>
      <c r="B107" s="54"/>
      <c r="C107" s="108"/>
      <c r="D107" s="162"/>
      <c r="E107" s="171"/>
      <c r="F107" s="162"/>
    </row>
    <row r="108" spans="1:6">
      <c r="A108" s="54"/>
      <c r="B108" s="54"/>
      <c r="C108" s="108"/>
      <c r="D108" s="162"/>
      <c r="E108" s="171"/>
      <c r="F108" s="162"/>
    </row>
    <row r="109" spans="1:6">
      <c r="A109" s="54"/>
      <c r="B109" s="54"/>
      <c r="C109" s="108"/>
      <c r="D109" s="162"/>
      <c r="E109" s="171"/>
      <c r="F109" s="162"/>
    </row>
    <row r="110" spans="1:6">
      <c r="A110" s="54"/>
      <c r="B110" s="54"/>
      <c r="C110" s="108"/>
      <c r="D110" s="162"/>
      <c r="E110" s="171"/>
      <c r="F110" s="162"/>
    </row>
    <row r="111" spans="1:6">
      <c r="A111" s="54"/>
      <c r="B111" s="54"/>
      <c r="C111" s="108"/>
      <c r="D111" s="162"/>
      <c r="E111" s="171"/>
      <c r="F111" s="162"/>
    </row>
    <row r="112" spans="1:6">
      <c r="A112" s="54"/>
      <c r="B112" s="54"/>
      <c r="C112" s="108"/>
      <c r="D112" s="162"/>
      <c r="E112" s="171"/>
      <c r="F112" s="162"/>
    </row>
    <row r="113" spans="1:6">
      <c r="A113" s="54"/>
      <c r="B113" s="54"/>
      <c r="C113" s="108"/>
      <c r="D113" s="162"/>
      <c r="E113" s="171"/>
      <c r="F113" s="162"/>
    </row>
    <row r="114" spans="1:6">
      <c r="A114" s="54"/>
      <c r="B114" s="54"/>
      <c r="C114" s="108"/>
      <c r="D114" s="162"/>
      <c r="E114" s="171"/>
      <c r="F114" s="162"/>
    </row>
    <row r="115" spans="1:6">
      <c r="A115" s="54"/>
      <c r="B115" s="54"/>
      <c r="C115" s="108"/>
      <c r="D115" s="162"/>
      <c r="E115" s="171"/>
      <c r="F115" s="162"/>
    </row>
    <row r="116" spans="1:6">
      <c r="A116" s="54"/>
      <c r="B116" s="54"/>
      <c r="C116" s="108"/>
      <c r="D116" s="162"/>
      <c r="E116" s="171"/>
      <c r="F116" s="162"/>
    </row>
    <row r="117" spans="1:6">
      <c r="A117" s="54"/>
      <c r="B117" s="54"/>
      <c r="C117" s="108"/>
      <c r="D117" s="162"/>
      <c r="E117" s="171"/>
      <c r="F117" s="162"/>
    </row>
    <row r="118" spans="1:6">
      <c r="A118" s="54"/>
      <c r="B118" s="54"/>
      <c r="C118" s="108"/>
      <c r="D118" s="162"/>
      <c r="E118" s="171"/>
      <c r="F118" s="162"/>
    </row>
    <row r="119" spans="1:6">
      <c r="A119" s="54"/>
      <c r="B119" s="54"/>
      <c r="C119" s="108"/>
      <c r="D119" s="162"/>
      <c r="E119" s="171"/>
      <c r="F119" s="162"/>
    </row>
    <row r="120" spans="1:6">
      <c r="A120" s="54"/>
      <c r="B120" s="54"/>
      <c r="C120" s="108"/>
      <c r="D120" s="162"/>
      <c r="E120" s="171"/>
      <c r="F120" s="162"/>
    </row>
    <row r="121" spans="1:6">
      <c r="A121" s="54"/>
      <c r="B121" s="54"/>
      <c r="C121" s="108"/>
      <c r="D121" s="162"/>
      <c r="E121" s="171"/>
      <c r="F121" s="162"/>
    </row>
    <row r="122" spans="1:6">
      <c r="A122" s="54"/>
      <c r="B122" s="54"/>
      <c r="C122" s="108"/>
      <c r="D122" s="162"/>
      <c r="E122" s="171"/>
      <c r="F122" s="162"/>
    </row>
    <row r="123" spans="1:6">
      <c r="A123" s="54"/>
      <c r="B123" s="54"/>
      <c r="C123" s="108"/>
      <c r="D123" s="162"/>
      <c r="E123" s="171"/>
      <c r="F123" s="162"/>
    </row>
    <row r="124" spans="1:6">
      <c r="A124" s="54"/>
      <c r="B124" s="54"/>
      <c r="C124" s="108"/>
      <c r="D124" s="162"/>
      <c r="E124" s="171"/>
      <c r="F124" s="162"/>
    </row>
    <row r="125" spans="1:6">
      <c r="A125" s="54"/>
      <c r="B125" s="54"/>
      <c r="C125" s="108"/>
      <c r="D125" s="162"/>
      <c r="E125" s="171"/>
      <c r="F125" s="162"/>
    </row>
    <row r="126" spans="1:6">
      <c r="A126" s="54"/>
      <c r="B126" s="54"/>
      <c r="C126" s="108"/>
      <c r="D126" s="162"/>
      <c r="E126" s="171"/>
      <c r="F126" s="162"/>
    </row>
    <row r="127" spans="1:6">
      <c r="A127" s="54"/>
      <c r="B127" s="54"/>
      <c r="C127" s="108"/>
      <c r="D127" s="162"/>
      <c r="E127" s="171"/>
      <c r="F127" s="162"/>
    </row>
    <row r="128" spans="1:6">
      <c r="A128" s="54"/>
      <c r="B128" s="54"/>
      <c r="C128" s="108"/>
      <c r="D128" s="162"/>
      <c r="E128" s="171"/>
      <c r="F128" s="162"/>
    </row>
    <row r="129" spans="1:6">
      <c r="A129" s="54"/>
      <c r="B129" s="54"/>
      <c r="C129" s="108"/>
      <c r="D129" s="162"/>
      <c r="E129" s="171"/>
      <c r="F129" s="162"/>
    </row>
    <row r="130" spans="1:6">
      <c r="A130" s="54"/>
      <c r="B130" s="54"/>
      <c r="C130" s="108"/>
      <c r="D130" s="162"/>
      <c r="E130" s="171"/>
      <c r="F130" s="162"/>
    </row>
    <row r="131" spans="1:6">
      <c r="A131" s="54"/>
      <c r="B131" s="54"/>
      <c r="C131" s="108"/>
      <c r="D131" s="162"/>
      <c r="E131" s="171"/>
      <c r="F131" s="162"/>
    </row>
    <row r="132" spans="1:6">
      <c r="A132" s="54"/>
      <c r="B132" s="54"/>
      <c r="C132" s="108"/>
      <c r="D132" s="162"/>
      <c r="E132" s="171"/>
      <c r="F132" s="162"/>
    </row>
    <row r="133" spans="1:6">
      <c r="A133" s="54"/>
      <c r="B133" s="54"/>
      <c r="C133" s="108"/>
      <c r="D133" s="162"/>
      <c r="E133" s="171"/>
      <c r="F133" s="162"/>
    </row>
    <row r="134" spans="1:6">
      <c r="A134" s="54"/>
      <c r="B134" s="54"/>
      <c r="C134" s="108"/>
      <c r="D134" s="162"/>
      <c r="E134" s="171"/>
      <c r="F134" s="162"/>
    </row>
    <row r="135" spans="1:6">
      <c r="A135" s="54"/>
      <c r="B135" s="54"/>
      <c r="C135" s="108"/>
      <c r="D135" s="162"/>
      <c r="E135" s="171"/>
      <c r="F135" s="162"/>
    </row>
    <row r="136" spans="1:6">
      <c r="A136" s="54"/>
      <c r="B136" s="54"/>
      <c r="C136" s="108"/>
      <c r="D136" s="162"/>
      <c r="E136" s="171"/>
      <c r="F136" s="162"/>
    </row>
    <row r="137" spans="1:6">
      <c r="A137" s="54"/>
      <c r="B137" s="54"/>
      <c r="C137" s="108"/>
      <c r="D137" s="162"/>
      <c r="E137" s="171"/>
      <c r="F137" s="162"/>
    </row>
    <row r="138" spans="1:6">
      <c r="A138" s="54"/>
      <c r="B138" s="54"/>
      <c r="C138" s="108"/>
      <c r="D138" s="162"/>
      <c r="E138" s="171"/>
      <c r="F138" s="162"/>
    </row>
    <row r="139" spans="1:6">
      <c r="A139" s="54"/>
      <c r="B139" s="54"/>
      <c r="C139" s="108"/>
      <c r="D139" s="162"/>
      <c r="E139" s="171"/>
      <c r="F139" s="162"/>
    </row>
    <row r="140" spans="1:6">
      <c r="A140" s="54"/>
      <c r="B140" s="54"/>
      <c r="C140" s="108"/>
      <c r="D140" s="162"/>
      <c r="E140" s="171"/>
      <c r="F140" s="162"/>
    </row>
    <row r="141" spans="1:6">
      <c r="A141" s="54"/>
      <c r="B141" s="54"/>
      <c r="C141" s="108"/>
      <c r="D141" s="162"/>
      <c r="E141" s="171"/>
      <c r="F141" s="162"/>
    </row>
    <row r="142" spans="1:6">
      <c r="A142" s="54"/>
      <c r="B142" s="54"/>
      <c r="C142" s="108"/>
      <c r="D142" s="162"/>
      <c r="E142" s="171"/>
      <c r="F142" s="162"/>
    </row>
    <row r="143" spans="1:6">
      <c r="A143" s="54"/>
      <c r="B143" s="54"/>
      <c r="C143" s="108"/>
      <c r="D143" s="162"/>
      <c r="E143" s="171"/>
      <c r="F143" s="162"/>
    </row>
    <row r="144" spans="1:6">
      <c r="A144" s="54"/>
      <c r="B144" s="54"/>
      <c r="C144" s="108"/>
      <c r="D144" s="162"/>
      <c r="E144" s="171"/>
      <c r="F144" s="162"/>
    </row>
    <row r="145" spans="1:6">
      <c r="A145" s="54"/>
      <c r="B145" s="54"/>
      <c r="C145" s="108"/>
      <c r="D145" s="162"/>
      <c r="E145" s="171"/>
      <c r="F145" s="162"/>
    </row>
    <row r="146" spans="1:6">
      <c r="A146" s="54"/>
      <c r="B146" s="54"/>
      <c r="C146" s="108"/>
      <c r="D146" s="162"/>
      <c r="E146" s="171"/>
      <c r="F146" s="162"/>
    </row>
    <row r="147" spans="1:6">
      <c r="A147" s="54"/>
      <c r="B147" s="54"/>
      <c r="C147" s="108"/>
      <c r="D147" s="162"/>
      <c r="E147" s="171"/>
      <c r="F147" s="162"/>
    </row>
    <row r="148" spans="1:6">
      <c r="A148" s="54"/>
      <c r="B148" s="54"/>
      <c r="C148" s="108"/>
      <c r="D148" s="162"/>
      <c r="E148" s="171"/>
      <c r="F148" s="162"/>
    </row>
    <row r="149" spans="1:6">
      <c r="A149" s="54"/>
      <c r="B149" s="54"/>
      <c r="C149" s="108"/>
      <c r="D149" s="162"/>
      <c r="E149" s="171"/>
      <c r="F149" s="162"/>
    </row>
  </sheetData>
  <sheetProtection algorithmName="SHA-512" hashValue="cy7OcLlhhjb6NN2roHcPkMjz1MIPcMde+58Si9Ma4eHBP/C7uZzK56/udImHUAIDi00Iu7mWWyd7PRizb/4zCQ==" saltValue="AGCQwr3Ak/z7NsHQ2r1UBA==" spinCount="100000" sheet="1" objects="1" scenarios="1" sort="0" autoFilter="0" pivotTables="0"/>
  <autoFilter ref="A9:F9" xr:uid="{00000000-0009-0000-0000-00000B000000}"/>
  <mergeCells count="1">
    <mergeCell ref="A7:B7"/>
  </mergeCells>
  <conditionalFormatting sqref="A13:C149">
    <cfRule type="expression" dxfId="8" priority="5">
      <formula>$A$1=TRUE</formula>
    </cfRule>
  </conditionalFormatting>
  <conditionalFormatting sqref="D11">
    <cfRule type="cellIs" dxfId="7" priority="3" operator="lessThan">
      <formula>0</formula>
    </cfRule>
    <cfRule type="expression" dxfId="6" priority="4">
      <formula>$A$1=TRUE</formula>
    </cfRule>
  </conditionalFormatting>
  <conditionalFormatting sqref="D13:D149 F13:F149">
    <cfRule type="expression" dxfId="5" priority="11">
      <formula>$A$1=TRUE</formula>
    </cfRule>
  </conditionalFormatting>
  <conditionalFormatting sqref="D13:D149">
    <cfRule type="expression" dxfId="4" priority="37">
      <formula>ROUND($D13-#REF!-#REF!,0)&lt;&gt;0</formula>
    </cfRule>
  </conditionalFormatting>
  <conditionalFormatting sqref="D13:F149">
    <cfRule type="cellIs" dxfId="3" priority="6" operator="lessThan">
      <formula>0</formula>
    </cfRule>
  </conditionalFormatting>
  <conditionalFormatting sqref="F11">
    <cfRule type="cellIs" dxfId="2" priority="1" operator="lessThan">
      <formula>0</formula>
    </cfRule>
    <cfRule type="expression" dxfId="1" priority="2">
      <formula>$A$1=TRUE</formula>
    </cfRule>
  </conditionalFormatting>
  <conditionalFormatting sqref="F13:F149">
    <cfRule type="expression" dxfId="0" priority="38">
      <formula>ROUND($F13-#REF!-#REF!,0)&lt;&gt;0</formula>
    </cfRule>
  </conditionalFormatting>
  <pageMargins left="0.19685039370078741" right="0.19685039370078741" top="0.19685039370078741" bottom="0.19685039370078741" header="0.19685039370078741" footer="0.19685039370078741"/>
  <pageSetup paperSize="9" scale="55" orientation="landscape" r:id="rId1"/>
  <colBreaks count="1" manualBreakCount="1">
    <brk id="5" max="1048575" man="1"/>
  </colBreaks>
  <ignoredErrors>
    <ignoredError sqref="G13:H13 G15:H15 G14:H14 G18:H72 G16:H16 G17:H17"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428"/>
  </sheetPr>
  <dimension ref="A1:P80"/>
  <sheetViews>
    <sheetView showGridLines="0" view="pageBreakPreview" topLeftCell="C1" zoomScaleNormal="85" zoomScaleSheetLayoutView="100" workbookViewId="0">
      <selection activeCell="E42" sqref="E42"/>
    </sheetView>
  </sheetViews>
  <sheetFormatPr defaultColWidth="9.1796875" defaultRowHeight="12.5"/>
  <cols>
    <col min="1" max="1" width="1.7265625" style="18" customWidth="1"/>
    <col min="2" max="2" width="43.26953125" style="18" customWidth="1"/>
    <col min="3" max="3" width="17.7265625" style="18" customWidth="1"/>
    <col min="4" max="4" width="9.7265625" style="18" customWidth="1"/>
    <col min="5" max="5" width="16" style="18" bestFit="1" customWidth="1"/>
    <col min="6" max="6" width="11.81640625" style="18" customWidth="1"/>
    <col min="7" max="7" width="20" style="18" bestFit="1" customWidth="1"/>
    <col min="8" max="8" width="9.7265625" style="18" customWidth="1"/>
    <col min="9" max="9" width="14.54296875" style="18" customWidth="1"/>
    <col min="10" max="10" width="18.54296875" style="65" customWidth="1"/>
    <col min="11" max="11" width="10" style="65" customWidth="1"/>
    <col min="12" max="12" width="17.54296875" style="65" customWidth="1"/>
    <col min="13" max="13" width="18.7265625" style="18" customWidth="1"/>
    <col min="14" max="15" width="19.453125" style="18" customWidth="1"/>
    <col min="16" max="16384" width="9.1796875" style="18"/>
  </cols>
  <sheetData>
    <row r="1" spans="1:16" ht="15.5">
      <c r="A1" s="3" t="b">
        <f>Voorblad!$B$63</f>
        <v>1</v>
      </c>
      <c r="B1" s="75" t="s">
        <v>60</v>
      </c>
      <c r="C1" s="4"/>
      <c r="D1" s="4"/>
      <c r="E1" s="4"/>
      <c r="F1" s="4"/>
      <c r="G1" s="4"/>
      <c r="H1" s="4"/>
      <c r="I1" s="4"/>
      <c r="J1" s="45"/>
      <c r="K1" s="45"/>
      <c r="L1" s="45"/>
      <c r="M1" s="4"/>
      <c r="N1" s="4"/>
    </row>
    <row r="2" spans="1:16" ht="13">
      <c r="A2" s="3"/>
      <c r="C2" s="4"/>
      <c r="D2" s="4"/>
      <c r="E2" s="4"/>
      <c r="F2" s="4"/>
      <c r="G2" s="4"/>
      <c r="H2" s="4"/>
      <c r="I2" s="4"/>
      <c r="J2" s="45"/>
      <c r="K2" s="45"/>
      <c r="L2" s="45"/>
      <c r="M2" s="4"/>
      <c r="N2" s="78" t="s">
        <v>61</v>
      </c>
      <c r="O2" s="78"/>
      <c r="P2" s="106" t="b">
        <v>0</v>
      </c>
    </row>
    <row r="3" spans="1:16" ht="13">
      <c r="A3" s="3"/>
      <c r="C3" s="4"/>
      <c r="D3" s="4"/>
      <c r="E3" s="4"/>
      <c r="F3" s="4"/>
      <c r="G3" s="4"/>
      <c r="H3" s="4"/>
      <c r="I3" s="4"/>
      <c r="J3" s="45"/>
      <c r="K3" s="45"/>
      <c r="L3" s="45"/>
      <c r="M3" s="4"/>
      <c r="N3" s="18" t="s">
        <v>62</v>
      </c>
    </row>
    <row r="4" spans="1:16" ht="13">
      <c r="A4" s="3"/>
      <c r="B4" s="11" t="s">
        <v>63</v>
      </c>
      <c r="C4" s="13" t="str">
        <f>'Samenvattend overzicht'!C3</f>
        <v>Titel van het project</v>
      </c>
      <c r="D4" s="14"/>
      <c r="E4" s="14"/>
      <c r="F4" s="15"/>
      <c r="I4" s="4"/>
      <c r="J4" s="45"/>
      <c r="K4" s="45"/>
      <c r="L4" s="45"/>
      <c r="M4" s="4"/>
      <c r="N4" s="4"/>
    </row>
    <row r="5" spans="1:16" ht="13">
      <c r="B5" s="11" t="s">
        <v>64</v>
      </c>
      <c r="C5" s="13" t="str">
        <f>'Samenvattend overzicht'!C4</f>
        <v>Naam van de hogeschool</v>
      </c>
      <c r="D5" s="14"/>
      <c r="E5" s="14"/>
      <c r="F5" s="15"/>
      <c r="I5" s="5"/>
    </row>
    <row r="6" spans="1:16" ht="12.75" customHeight="1">
      <c r="B6" s="11" t="s">
        <v>65</v>
      </c>
      <c r="C6" s="13" t="str">
        <f>Voorblad!B5</f>
        <v>Driving Urban Transitions</v>
      </c>
      <c r="D6" s="14"/>
      <c r="E6" s="14"/>
      <c r="F6" s="15"/>
    </row>
    <row r="7" spans="1:16" ht="12.75" customHeight="1">
      <c r="B7" s="4" t="s">
        <v>66</v>
      </c>
      <c r="C7" s="13">
        <f>'Samenvattend overzicht'!C6</f>
        <v>0</v>
      </c>
      <c r="D7" s="14"/>
      <c r="E7" s="14"/>
      <c r="F7" s="15"/>
    </row>
    <row r="8" spans="1:16" ht="13">
      <c r="B8" s="4" t="s">
        <v>67</v>
      </c>
      <c r="C8" s="87" t="s">
        <v>67</v>
      </c>
      <c r="D8" s="14"/>
      <c r="E8" s="14"/>
      <c r="F8" s="15"/>
    </row>
    <row r="9" spans="1:16" ht="13">
      <c r="B9" s="4"/>
      <c r="C9" s="223"/>
      <c r="D9" s="224"/>
      <c r="E9" s="225"/>
      <c r="F9" s="225"/>
    </row>
    <row r="10" spans="1:16" ht="15.5">
      <c r="B10" s="75"/>
    </row>
    <row r="11" spans="1:16" ht="15.5">
      <c r="B11" s="75"/>
    </row>
    <row r="12" spans="1:16" ht="13">
      <c r="B12" s="286" t="s">
        <v>68</v>
      </c>
      <c r="C12" s="287"/>
      <c r="D12" s="287"/>
      <c r="E12" s="287"/>
      <c r="F12" s="287"/>
      <c r="G12" s="287"/>
      <c r="H12" s="288"/>
      <c r="I12" s="4"/>
      <c r="J12" s="65" t="s">
        <v>69</v>
      </c>
    </row>
    <row r="13" spans="1:16" ht="13">
      <c r="B13" s="24" t="s">
        <v>70</v>
      </c>
      <c r="C13" s="23" t="s">
        <v>71</v>
      </c>
      <c r="D13" s="23" t="s">
        <v>72</v>
      </c>
      <c r="E13" s="32" t="s">
        <v>73</v>
      </c>
      <c r="F13" s="23" t="s">
        <v>72</v>
      </c>
      <c r="G13" s="23" t="s">
        <v>74</v>
      </c>
      <c r="H13" s="23" t="s">
        <v>72</v>
      </c>
      <c r="I13" s="4"/>
    </row>
    <row r="14" spans="1:16" ht="13">
      <c r="B14" s="22" t="s">
        <v>75</v>
      </c>
      <c r="C14" s="91">
        <f ca="1">'Samenvattend overzicht'!C11</f>
        <v>0</v>
      </c>
      <c r="D14" s="21">
        <f ca="1">IF(C$16=0,0,C14/C$16)</f>
        <v>0</v>
      </c>
      <c r="E14" s="91">
        <f ca="1">'Samenvattend overzicht'!E11</f>
        <v>0</v>
      </c>
      <c r="F14" s="21">
        <f ca="1">IF(E$16=0,0,E14/E$16)</f>
        <v>0</v>
      </c>
      <c r="G14" s="91">
        <f ca="1">'Samenvattend overzicht'!F11</f>
        <v>0</v>
      </c>
      <c r="H14" s="21">
        <f ca="1">IF(G$16=0,0,G14/G$16)</f>
        <v>0</v>
      </c>
      <c r="I14" s="4"/>
      <c r="J14" s="67">
        <f t="shared" ref="J14:J15" ca="1" si="0">C14-E14-G14</f>
        <v>0</v>
      </c>
      <c r="K14" s="67"/>
      <c r="L14" s="67"/>
    </row>
    <row r="15" spans="1:16" ht="13">
      <c r="B15" s="20" t="s">
        <v>76</v>
      </c>
      <c r="C15" s="92">
        <f ca="1">'Samenvattend overzicht'!C12</f>
        <v>0</v>
      </c>
      <c r="D15" s="19">
        <f t="shared" ref="D15:F16" ca="1" si="1">IF(C$16=0,0,C15/C$16)</f>
        <v>0</v>
      </c>
      <c r="E15" s="92">
        <f ca="1">'Samenvattend overzicht'!E12</f>
        <v>0</v>
      </c>
      <c r="F15" s="19">
        <f t="shared" ca="1" si="1"/>
        <v>0</v>
      </c>
      <c r="G15" s="92">
        <f ca="1">'Samenvattend overzicht'!F12</f>
        <v>0</v>
      </c>
      <c r="H15" s="19">
        <f t="shared" ref="H15" ca="1" si="2">IF(G$16=0,0,G15/G$16)</f>
        <v>0</v>
      </c>
      <c r="I15" s="4"/>
      <c r="J15" s="67">
        <f t="shared" ca="1" si="0"/>
        <v>0</v>
      </c>
      <c r="K15" s="67"/>
      <c r="L15" s="67"/>
    </row>
    <row r="16" spans="1:16" ht="13">
      <c r="B16" s="24" t="s">
        <v>77</v>
      </c>
      <c r="C16" s="93">
        <f t="shared" ref="C16:G16" ca="1" si="3">SUM(C14:C15)</f>
        <v>0</v>
      </c>
      <c r="D16" s="19">
        <f t="shared" ca="1" si="1"/>
        <v>0</v>
      </c>
      <c r="E16" s="93">
        <f t="shared" ca="1" si="3"/>
        <v>0</v>
      </c>
      <c r="F16" s="19">
        <f t="shared" ca="1" si="1"/>
        <v>0</v>
      </c>
      <c r="G16" s="94">
        <f t="shared" ca="1" si="3"/>
        <v>0</v>
      </c>
      <c r="H16" s="19">
        <f t="shared" ref="H16" ca="1" si="4">IF(G$16=0,0,G16/G$16)</f>
        <v>0</v>
      </c>
      <c r="I16" s="4"/>
      <c r="J16" s="67">
        <f ca="1">C16-E16-G16</f>
        <v>0</v>
      </c>
      <c r="K16" s="67"/>
      <c r="L16" s="67"/>
    </row>
    <row r="17" spans="2:12" ht="13">
      <c r="B17" s="38"/>
      <c r="C17" s="64"/>
      <c r="D17" s="38"/>
      <c r="E17" s="38"/>
      <c r="F17" s="38"/>
      <c r="G17" s="38"/>
      <c r="H17" s="38"/>
      <c r="I17" s="4"/>
    </row>
    <row r="18" spans="2:12" ht="13">
      <c r="B18" s="24" t="s">
        <v>78</v>
      </c>
      <c r="C18" s="62" t="s">
        <v>71</v>
      </c>
      <c r="D18" s="23" t="s">
        <v>72</v>
      </c>
      <c r="E18" s="32" t="s">
        <v>73</v>
      </c>
      <c r="F18" s="23" t="s">
        <v>72</v>
      </c>
      <c r="G18" s="23" t="s">
        <v>74</v>
      </c>
      <c r="H18" s="23" t="s">
        <v>72</v>
      </c>
      <c r="I18" s="55"/>
      <c r="J18" s="66"/>
      <c r="K18" s="66"/>
      <c r="L18" s="66"/>
    </row>
    <row r="19" spans="2:12">
      <c r="B19" s="58" t="s">
        <v>8</v>
      </c>
      <c r="C19" s="91">
        <f>'Samenvattend overzicht'!C21</f>
        <v>0</v>
      </c>
      <c r="D19" s="60">
        <f>IF(C$21=0,0,C19/C$21)</f>
        <v>0</v>
      </c>
      <c r="E19" s="91">
        <f ca="1">'Samenvattend overzicht'!E21</f>
        <v>0</v>
      </c>
      <c r="F19" s="60">
        <f ca="1">IF(E$21=0,0,E19/E$21)</f>
        <v>0</v>
      </c>
      <c r="G19" s="91">
        <f ca="1">'Samenvattend overzicht'!F21</f>
        <v>0</v>
      </c>
      <c r="H19" s="60">
        <f ca="1">IF(G$21=0,0,G19/G$21)</f>
        <v>0</v>
      </c>
      <c r="I19" s="56"/>
      <c r="J19" s="67">
        <f t="shared" ref="J19:J20" ca="1" si="5">C19-E19-G19</f>
        <v>0</v>
      </c>
      <c r="K19" s="67"/>
      <c r="L19" s="67"/>
    </row>
    <row r="20" spans="2:12">
      <c r="B20" s="59" t="s">
        <v>79</v>
      </c>
      <c r="C20" s="92">
        <f>'Samenvattend overzicht'!C22</f>
        <v>0</v>
      </c>
      <c r="D20" s="61">
        <f>IF(C$21=0,0,C20/C$21)</f>
        <v>0</v>
      </c>
      <c r="E20" s="92">
        <f>'Samenvattend overzicht'!E22</f>
        <v>0</v>
      </c>
      <c r="F20" s="61">
        <f ca="1">IF(E$21=0,0,E20/E$21)</f>
        <v>0</v>
      </c>
      <c r="G20" s="92">
        <f>'Samenvattend overzicht'!F22</f>
        <v>0</v>
      </c>
      <c r="H20" s="61">
        <f ca="1">IF(G$21=0,0,G20/G$21)</f>
        <v>0</v>
      </c>
      <c r="I20" s="56"/>
      <c r="J20" s="67">
        <f t="shared" si="5"/>
        <v>0</v>
      </c>
      <c r="K20" s="67"/>
      <c r="L20" s="67"/>
    </row>
    <row r="21" spans="2:12" ht="13">
      <c r="B21" s="24" t="s">
        <v>77</v>
      </c>
      <c r="C21" s="95">
        <f>SUM(C19:C20)</f>
        <v>0</v>
      </c>
      <c r="D21" s="19">
        <f>IF(C$21=0,0,C21/C$21)</f>
        <v>0</v>
      </c>
      <c r="E21" s="94">
        <f ca="1">SUM(E19:E20)</f>
        <v>0</v>
      </c>
      <c r="F21" s="19">
        <f ca="1">IF(E$21=0,0,E21/E$21)</f>
        <v>0</v>
      </c>
      <c r="G21" s="93">
        <f ca="1">SUM(G19:G20)</f>
        <v>0</v>
      </c>
      <c r="H21" s="19">
        <f ca="1">IF(G$21=0,0,G21/G$21)</f>
        <v>0</v>
      </c>
      <c r="I21" s="17"/>
      <c r="J21" s="67">
        <f ca="1">C21-E21-G21</f>
        <v>0</v>
      </c>
      <c r="K21" s="67"/>
      <c r="L21" s="67"/>
    </row>
    <row r="22" spans="2:12" ht="13">
      <c r="B22" s="16"/>
      <c r="C22" s="25"/>
      <c r="D22" s="25"/>
      <c r="E22" s="27"/>
      <c r="G22" s="26"/>
      <c r="H22" s="26"/>
    </row>
    <row r="24" spans="2:12" ht="13">
      <c r="B24" s="289" t="s">
        <v>80</v>
      </c>
      <c r="C24" s="290"/>
      <c r="D24" s="290"/>
      <c r="E24" s="290"/>
      <c r="F24" s="290"/>
      <c r="G24" s="290"/>
      <c r="H24" s="291"/>
      <c r="I24" s="4"/>
      <c r="J24" s="45"/>
      <c r="K24" s="45"/>
      <c r="L24" s="45"/>
    </row>
    <row r="25" spans="2:12" ht="13">
      <c r="B25" s="24" t="s">
        <v>70</v>
      </c>
      <c r="C25" s="23" t="s">
        <v>71</v>
      </c>
      <c r="D25" s="23" t="s">
        <v>72</v>
      </c>
      <c r="E25" s="32" t="s">
        <v>73</v>
      </c>
      <c r="F25" s="23" t="s">
        <v>72</v>
      </c>
      <c r="G25" s="23" t="s">
        <v>81</v>
      </c>
      <c r="H25" s="23" t="s">
        <v>72</v>
      </c>
      <c r="I25" s="4"/>
      <c r="J25" s="45"/>
      <c r="K25" s="45"/>
      <c r="L25" s="45"/>
    </row>
    <row r="26" spans="2:12" ht="13">
      <c r="B26" s="22" t="s">
        <v>75</v>
      </c>
      <c r="C26" s="91">
        <f ca="1">'Samenvattend overzicht'!H11</f>
        <v>0</v>
      </c>
      <c r="D26" s="21">
        <f ca="1">IF(C$28=0,0,C26/C$28)</f>
        <v>0</v>
      </c>
      <c r="E26" s="91">
        <f ca="1">'Samenvattend overzicht'!I11</f>
        <v>0</v>
      </c>
      <c r="F26" s="21">
        <f ca="1">IF(E$28=0,0,E26/E$28)</f>
        <v>0</v>
      </c>
      <c r="G26" s="91">
        <f ca="1">'Samenvattend overzicht'!J11</f>
        <v>0</v>
      </c>
      <c r="H26" s="21">
        <f ca="1">IF(G$28=0,0,G26/G$28)</f>
        <v>0</v>
      </c>
      <c r="I26" s="4"/>
      <c r="J26" s="67">
        <f t="shared" ref="J26:J27" ca="1" si="6">C26-E26-G26</f>
        <v>0</v>
      </c>
      <c r="K26" s="67"/>
      <c r="L26" s="67"/>
    </row>
    <row r="27" spans="2:12" ht="13">
      <c r="B27" s="20" t="s">
        <v>82</v>
      </c>
      <c r="C27" s="92">
        <f ca="1">'Samenvattend overzicht'!H12</f>
        <v>0</v>
      </c>
      <c r="D27" s="19">
        <f t="shared" ref="D27:F28" ca="1" si="7">IF(C$28=0,0,C27/C$28)</f>
        <v>0</v>
      </c>
      <c r="E27" s="92">
        <f ca="1">'Samenvattend overzicht'!I12</f>
        <v>0</v>
      </c>
      <c r="F27" s="19">
        <f t="shared" ca="1" si="7"/>
        <v>0</v>
      </c>
      <c r="G27" s="92">
        <f ca="1">'Samenvattend overzicht'!J12</f>
        <v>0</v>
      </c>
      <c r="H27" s="19">
        <f t="shared" ref="H27" ca="1" si="8">IF(G$28=0,0,G27/G$28)</f>
        <v>0</v>
      </c>
      <c r="I27" s="4"/>
      <c r="J27" s="67">
        <f t="shared" ca="1" si="6"/>
        <v>0</v>
      </c>
      <c r="K27" s="67"/>
      <c r="L27" s="67"/>
    </row>
    <row r="28" spans="2:12" ht="13">
      <c r="B28" s="24" t="s">
        <v>77</v>
      </c>
      <c r="C28" s="93">
        <f t="shared" ref="C28" ca="1" si="9">SUM(C26:C27)</f>
        <v>0</v>
      </c>
      <c r="D28" s="19">
        <f t="shared" ca="1" si="7"/>
        <v>0</v>
      </c>
      <c r="E28" s="93">
        <f t="shared" ref="E28" ca="1" si="10">SUM(E26:E27)</f>
        <v>0</v>
      </c>
      <c r="F28" s="19">
        <f t="shared" ca="1" si="7"/>
        <v>0</v>
      </c>
      <c r="G28" s="94">
        <f t="shared" ref="G28" ca="1" si="11">SUM(G26:G27)</f>
        <v>0</v>
      </c>
      <c r="H28" s="19">
        <f t="shared" ref="H28" ca="1" si="12">IF(G$28=0,0,G28/G$28)</f>
        <v>0</v>
      </c>
      <c r="I28" s="4"/>
      <c r="J28" s="67">
        <f ca="1">C28-E28-G28</f>
        <v>0</v>
      </c>
      <c r="K28" s="67"/>
      <c r="L28" s="67"/>
    </row>
    <row r="29" spans="2:12" ht="13">
      <c r="B29" s="38"/>
      <c r="C29" s="64"/>
      <c r="D29" s="38"/>
      <c r="E29" s="38"/>
      <c r="F29" s="38"/>
      <c r="G29" s="38"/>
      <c r="H29" s="38"/>
      <c r="I29" s="4"/>
    </row>
    <row r="30" spans="2:12" ht="13">
      <c r="B30" s="24" t="s">
        <v>78</v>
      </c>
      <c r="C30" s="23" t="s">
        <v>71</v>
      </c>
      <c r="D30" s="23" t="s">
        <v>72</v>
      </c>
      <c r="E30" s="32" t="s">
        <v>73</v>
      </c>
      <c r="F30" s="23" t="s">
        <v>72</v>
      </c>
      <c r="G30" s="23" t="s">
        <v>81</v>
      </c>
      <c r="H30" s="23" t="s">
        <v>72</v>
      </c>
      <c r="I30" s="55"/>
    </row>
    <row r="31" spans="2:12">
      <c r="B31" s="22" t="str">
        <f>B19</f>
        <v>Loonkosten</v>
      </c>
      <c r="C31" s="91">
        <f>'Samenvattend overzicht'!H21</f>
        <v>0</v>
      </c>
      <c r="D31" s="21">
        <f>IF(C$33=0,0,C31/C$33)</f>
        <v>0</v>
      </c>
      <c r="E31" s="91">
        <f ca="1">'Samenvattend overzicht'!I21</f>
        <v>0</v>
      </c>
      <c r="F31" s="21">
        <f ca="1">IF(E$33=0,0,E31/E$33)</f>
        <v>0</v>
      </c>
      <c r="G31" s="91">
        <f ca="1">'Samenvattend overzicht'!J21</f>
        <v>0</v>
      </c>
      <c r="H31" s="21">
        <f ca="1">IF(G$33=0,0,G31/G$33)</f>
        <v>0</v>
      </c>
      <c r="I31" s="56"/>
      <c r="J31" s="67">
        <f t="shared" ref="J31:J32" ca="1" si="13">C31-E31-G31</f>
        <v>0</v>
      </c>
      <c r="K31" s="67"/>
      <c r="L31" s="67"/>
    </row>
    <row r="32" spans="2:12">
      <c r="B32" s="20" t="str">
        <f>B20</f>
        <v xml:space="preserve">Materiële kosten </v>
      </c>
      <c r="C32" s="92">
        <f>'Samenvattend overzicht'!H22</f>
        <v>0</v>
      </c>
      <c r="D32" s="19">
        <f>IF(C$33=0,0,C32/C$33)</f>
        <v>0</v>
      </c>
      <c r="E32" s="92">
        <f>'Samenvattend overzicht'!I22</f>
        <v>0</v>
      </c>
      <c r="F32" s="19">
        <f ca="1">IF(E$33=0,0,E32/E$33)</f>
        <v>0</v>
      </c>
      <c r="G32" s="92">
        <f>'Samenvattend overzicht'!J22</f>
        <v>0</v>
      </c>
      <c r="H32" s="19">
        <f ca="1">IF(G$33=0,0,G32/G$33)</f>
        <v>0</v>
      </c>
      <c r="I32" s="56"/>
      <c r="J32" s="67">
        <f t="shared" si="13"/>
        <v>0</v>
      </c>
      <c r="K32" s="67"/>
      <c r="L32" s="67"/>
    </row>
    <row r="33" spans="2:15" ht="13">
      <c r="B33" s="24" t="s">
        <v>77</v>
      </c>
      <c r="C33" s="93">
        <f>SUM(C31:C32)</f>
        <v>0</v>
      </c>
      <c r="D33" s="19">
        <f>IF(C$33=0,0,C33/C$33)</f>
        <v>0</v>
      </c>
      <c r="E33" s="94">
        <f ca="1">SUM(E31:E32)</f>
        <v>0</v>
      </c>
      <c r="F33" s="19">
        <f ca="1">IF(E$33=0,0,E33/E$33)</f>
        <v>0</v>
      </c>
      <c r="G33" s="93">
        <f ca="1">SUM(G31:G32)</f>
        <v>0</v>
      </c>
      <c r="H33" s="19">
        <f ca="1">IF(G$33=0,0,G33/G$33)</f>
        <v>0</v>
      </c>
      <c r="I33" s="17"/>
      <c r="J33" s="67">
        <f ca="1">C33-E33-G33</f>
        <v>0</v>
      </c>
      <c r="K33" s="67"/>
      <c r="L33" s="67"/>
    </row>
    <row r="34" spans="2:15" ht="13">
      <c r="B34" s="16"/>
      <c r="C34" s="25"/>
      <c r="D34" s="25"/>
      <c r="E34" s="27"/>
      <c r="G34" s="26"/>
      <c r="H34" s="26"/>
    </row>
    <row r="36" spans="2:15" ht="13">
      <c r="B36" s="292" t="s">
        <v>83</v>
      </c>
      <c r="C36" s="293"/>
      <c r="D36" s="293"/>
      <c r="E36" s="293"/>
      <c r="F36" s="293"/>
      <c r="G36" s="293"/>
      <c r="H36" s="294"/>
    </row>
    <row r="37" spans="2:15" ht="13">
      <c r="B37" s="24" t="s">
        <v>70</v>
      </c>
      <c r="C37" s="23" t="s">
        <v>71</v>
      </c>
      <c r="D37" s="23" t="s">
        <v>72</v>
      </c>
      <c r="E37" s="32" t="s">
        <v>73</v>
      </c>
      <c r="F37" s="23" t="s">
        <v>72</v>
      </c>
      <c r="G37" s="23" t="s">
        <v>74</v>
      </c>
      <c r="H37" s="23" t="s">
        <v>72</v>
      </c>
      <c r="K37" s="65" t="s">
        <v>69</v>
      </c>
    </row>
    <row r="38" spans="2:15" ht="13">
      <c r="B38" s="22" t="s">
        <v>75</v>
      </c>
      <c r="C38" s="91">
        <f ca="1">C26</f>
        <v>0</v>
      </c>
      <c r="D38" s="21">
        <f ca="1">IF(C$28=0,0,C38/C$40)</f>
        <v>0</v>
      </c>
      <c r="E38" s="91">
        <f ca="1">C38-G38</f>
        <v>0</v>
      </c>
      <c r="F38" s="21">
        <f ca="1">IF(E$28=0,0,E38/E$40)</f>
        <v>0</v>
      </c>
      <c r="G38" s="91">
        <f ca="1">G26</f>
        <v>0</v>
      </c>
      <c r="H38" s="21">
        <f ca="1">IF(G$28=0,0,G38/G$40)</f>
        <v>0</v>
      </c>
      <c r="J38" s="67">
        <f t="shared" ref="J38:J39" ca="1" si="14">C38-E38-G38</f>
        <v>0</v>
      </c>
      <c r="K38" s="67"/>
      <c r="L38" s="67"/>
      <c r="N38" s="48" t="s">
        <v>84</v>
      </c>
      <c r="O38" s="49"/>
    </row>
    <row r="39" spans="2:15" ht="13">
      <c r="B39" s="20" t="s">
        <v>82</v>
      </c>
      <c r="C39" s="92">
        <f ca="1">C27</f>
        <v>0</v>
      </c>
      <c r="D39" s="19">
        <f ca="1">IF(C$28=0,0,C39/C$40)</f>
        <v>0</v>
      </c>
      <c r="E39" s="92">
        <f ca="1">C39-G39</f>
        <v>0</v>
      </c>
      <c r="F39" s="19">
        <f ca="1">IF(E$28=0,0,E39/E$40)</f>
        <v>0</v>
      </c>
      <c r="G39" s="92">
        <f ca="1">G27</f>
        <v>0</v>
      </c>
      <c r="H39" s="19">
        <f ca="1">IF(G$28=0,0,G39/G$40)</f>
        <v>0</v>
      </c>
      <c r="J39" s="67">
        <f t="shared" ca="1" si="14"/>
        <v>0</v>
      </c>
      <c r="K39" s="72">
        <f ca="1">H39</f>
        <v>0</v>
      </c>
      <c r="L39" s="72"/>
      <c r="N39" s="50" t="str">
        <f>CONCATENATE("maximaal ",Voorblad!$F$72)</f>
        <v>maximaal 25%</v>
      </c>
      <c r="O39" s="51"/>
    </row>
    <row r="40" spans="2:15" ht="13">
      <c r="B40" s="24" t="s">
        <v>77</v>
      </c>
      <c r="C40" s="93">
        <f t="shared" ref="C40" ca="1" si="15">SUM(C38:C39)</f>
        <v>0</v>
      </c>
      <c r="D40" s="19">
        <f ca="1">IF(C$28=0,0,C40/C$40)</f>
        <v>0</v>
      </c>
      <c r="E40" s="93">
        <f t="shared" ref="E40" ca="1" si="16">SUM(E38:E39)</f>
        <v>0</v>
      </c>
      <c r="F40" s="19">
        <f ca="1">IF(E$28=0,0,E40/E$40)</f>
        <v>0</v>
      </c>
      <c r="G40" s="94">
        <f t="shared" ref="G40" ca="1" si="17">SUM(G38:G39)</f>
        <v>0</v>
      </c>
      <c r="H40" s="19">
        <f ca="1">IF(G$28=0,0,G40/G$40)</f>
        <v>0</v>
      </c>
      <c r="J40" s="67">
        <f ca="1">C40-E40-G40</f>
        <v>0</v>
      </c>
      <c r="K40" s="67"/>
      <c r="L40" s="67"/>
    </row>
    <row r="41" spans="2:15" ht="13">
      <c r="B41" s="38"/>
      <c r="C41" s="64"/>
      <c r="D41" s="38"/>
      <c r="E41" s="38"/>
      <c r="F41" s="38"/>
      <c r="G41" s="38"/>
      <c r="H41" s="38"/>
      <c r="I41" s="4"/>
      <c r="N41" s="68" t="s">
        <v>74</v>
      </c>
      <c r="O41" s="69"/>
    </row>
    <row r="42" spans="2:15" ht="13">
      <c r="B42" s="24" t="s">
        <v>78</v>
      </c>
      <c r="C42" s="23" t="s">
        <v>71</v>
      </c>
      <c r="D42" s="23" t="s">
        <v>72</v>
      </c>
      <c r="E42" s="32" t="s">
        <v>73</v>
      </c>
      <c r="F42" s="23" t="s">
        <v>72</v>
      </c>
      <c r="G42" s="62" t="s">
        <v>74</v>
      </c>
      <c r="H42" s="23" t="s">
        <v>72</v>
      </c>
      <c r="K42" s="72">
        <f>H45</f>
        <v>0</v>
      </c>
      <c r="L42" s="72"/>
      <c r="N42" s="50" t="str">
        <f>CONCATENATE("maximaal ",Voorblad!$F$71," van de totale projectkosten")</f>
        <v>maximaal 20% van de totale projectkosten</v>
      </c>
      <c r="O42" s="71"/>
    </row>
    <row r="43" spans="2:15">
      <c r="B43" s="22" t="str">
        <f>B31</f>
        <v>Loonkosten</v>
      </c>
      <c r="C43" s="91">
        <f>C31</f>
        <v>0</v>
      </c>
      <c r="D43" s="21">
        <f>IF(C$33=0,0,C43/C$45)</f>
        <v>0</v>
      </c>
      <c r="E43" s="91">
        <f ca="1">C43-G43</f>
        <v>0</v>
      </c>
      <c r="F43" s="63">
        <f ca="1">IF(E$33=0,0,E43/E$45)</f>
        <v>0</v>
      </c>
      <c r="G43" s="91">
        <f ca="1">IF(G31&gt;G19,G19,G31)</f>
        <v>0</v>
      </c>
      <c r="H43" s="60">
        <f ca="1">IF(G$33=0,0,G43/G$45)</f>
        <v>0</v>
      </c>
      <c r="J43" s="67">
        <f t="shared" ref="J43:J44" ca="1" si="18">C43-E43-G43</f>
        <v>0</v>
      </c>
      <c r="K43" s="67"/>
      <c r="L43" s="67"/>
    </row>
    <row r="44" spans="2:15" ht="13">
      <c r="B44" s="20" t="str">
        <f>B32</f>
        <v xml:space="preserve">Materiële kosten </v>
      </c>
      <c r="C44" s="92">
        <f>C32</f>
        <v>0</v>
      </c>
      <c r="D44" s="19">
        <f>IF(C$33=0,0,C44/C$45)</f>
        <v>0</v>
      </c>
      <c r="E44" s="92">
        <f>C44-G44</f>
        <v>0</v>
      </c>
      <c r="F44" s="47">
        <f ca="1">IF(E$33=0,0,E44/E$45)</f>
        <v>0</v>
      </c>
      <c r="G44" s="92">
        <f>IF(G32&gt;G20,G20,G32)</f>
        <v>0</v>
      </c>
      <c r="H44" s="61">
        <f ca="1">IF(G$33=0,0,G44/G$45)</f>
        <v>0</v>
      </c>
      <c r="J44" s="67">
        <f t="shared" si="18"/>
        <v>0</v>
      </c>
      <c r="K44" s="67"/>
      <c r="L44" s="67"/>
      <c r="N44" s="68" t="s">
        <v>74</v>
      </c>
      <c r="O44" s="69"/>
    </row>
    <row r="45" spans="2:15" ht="13">
      <c r="B45" s="24" t="s">
        <v>77</v>
      </c>
      <c r="C45" s="93">
        <f>SUM(C43:C44)</f>
        <v>0</v>
      </c>
      <c r="D45" s="19">
        <f>IF(C$33=0,0,C45/C$45)</f>
        <v>0</v>
      </c>
      <c r="E45" s="94">
        <f ca="1">SUM(E43:E44)</f>
        <v>0</v>
      </c>
      <c r="F45" s="19">
        <f>IF(C$33=0,0,E45/C$45)</f>
        <v>0</v>
      </c>
      <c r="G45" s="95">
        <f ca="1">SUM(G43:G44)</f>
        <v>0</v>
      </c>
      <c r="H45" s="19">
        <f>IF(C$33=0,0,G45/C$45)</f>
        <v>0</v>
      </c>
      <c r="J45" s="67">
        <f ca="1">C45-E45-G45</f>
        <v>0</v>
      </c>
      <c r="K45" s="73">
        <f ca="1">G45</f>
        <v>0</v>
      </c>
      <c r="L45" s="73"/>
      <c r="N45" s="70" t="str">
        <f>CONCATENATE("maximaal € ",Voorblad!$F$70)</f>
        <v>maximaal € 300.000</v>
      </c>
      <c r="O45" s="71"/>
    </row>
    <row r="47" spans="2:15" ht="13">
      <c r="B47" s="90" t="s">
        <v>85</v>
      </c>
      <c r="J47" s="102" t="s">
        <v>86</v>
      </c>
      <c r="K47" s="100">
        <f ca="1">G21</f>
        <v>0</v>
      </c>
      <c r="L47" s="100"/>
      <c r="M47" s="97"/>
      <c r="N47" s="69"/>
    </row>
    <row r="48" spans="2:15">
      <c r="J48" s="103" t="s">
        <v>81</v>
      </c>
      <c r="K48" s="101">
        <f ca="1">G33</f>
        <v>0</v>
      </c>
      <c r="L48" s="101"/>
      <c r="N48" s="98"/>
    </row>
    <row r="49" spans="2:14">
      <c r="J49" s="103" t="s">
        <v>87</v>
      </c>
      <c r="K49" s="101">
        <f ca="1">G45</f>
        <v>0</v>
      </c>
      <c r="L49" s="101"/>
      <c r="N49" s="98" t="str">
        <f ca="1">IF(K49&gt;K47,"vastgestelde subsidie hoger dan toegekende subsidie","akkoord")</f>
        <v>akkoord</v>
      </c>
    </row>
    <row r="50" spans="2:14" ht="13">
      <c r="B50" s="4"/>
      <c r="F50" s="74" t="s">
        <v>88</v>
      </c>
      <c r="G50" s="76">
        <f ca="1">ROUND(G45,0)</f>
        <v>0</v>
      </c>
      <c r="J50" s="103" t="s">
        <v>89</v>
      </c>
      <c r="K50" s="101">
        <f ca="1">E45</f>
        <v>0</v>
      </c>
      <c r="L50" s="101"/>
      <c r="N50" s="98"/>
    </row>
    <row r="51" spans="2:14" ht="13">
      <c r="F51" s="74"/>
      <c r="J51" s="104" t="s">
        <v>90</v>
      </c>
      <c r="K51" s="105">
        <f ca="1">G40</f>
        <v>0</v>
      </c>
      <c r="L51" s="105"/>
      <c r="M51" s="99"/>
      <c r="N51" s="71" t="str">
        <f ca="1">IF(K51&lt;&gt;K49,"vastgestelde subsidiebedragen komen niet overeen","akkoord")</f>
        <v>akkoord</v>
      </c>
    </row>
    <row r="52" spans="2:14" ht="13">
      <c r="F52" s="74" t="s">
        <v>91</v>
      </c>
      <c r="G52" s="76">
        <f ca="1">0.85*G21</f>
        <v>0</v>
      </c>
    </row>
    <row r="53" spans="2:14" ht="13">
      <c r="F53" s="74"/>
    </row>
    <row r="54" spans="2:14" ht="13">
      <c r="F54" s="74" t="str">
        <f ca="1">IF(G50-G52&lt;0,"Te vorderen: ","Nog te betalen: ")</f>
        <v xml:space="preserve">Nog te betalen: </v>
      </c>
      <c r="G54" s="76">
        <f ca="1">IF(G50&lt;G52,G52-G50,G50-G52)</f>
        <v>0</v>
      </c>
    </row>
    <row r="56" spans="2:14" ht="12.75" customHeight="1">
      <c r="F56" s="74" t="s">
        <v>92</v>
      </c>
      <c r="G56" s="76">
        <f ca="1">G21-G50</f>
        <v>0</v>
      </c>
    </row>
    <row r="60" spans="2:14">
      <c r="D60" s="285"/>
      <c r="E60" s="285"/>
    </row>
    <row r="63" spans="2:14">
      <c r="B63" s="86"/>
    </row>
    <row r="72" spans="8:12">
      <c r="J72" s="18"/>
      <c r="K72" s="18"/>
      <c r="L72" s="18"/>
    </row>
    <row r="73" spans="8:12">
      <c r="J73" s="18"/>
      <c r="K73" s="18"/>
      <c r="L73" s="18"/>
    </row>
    <row r="80" spans="8:12">
      <c r="H80" s="57" t="s">
        <v>93</v>
      </c>
      <c r="J80" s="18"/>
      <c r="K80" s="18"/>
      <c r="L80" s="18"/>
    </row>
  </sheetData>
  <sheetProtection algorithmName="SHA-512" hashValue="uqZIHSPAcejAhlhwwFqRNIUo2XPLPqstyeQRPz/4Tu95zlY2jEZKPQwnrHq5cSbxCaPiMfkmpwmfMiu+VLeDHg==" saltValue="63SLGMqGV10dBz9Pu2xrVA==" spinCount="100000" sheet="1" objects="1" scenarios="1"/>
  <mergeCells count="4">
    <mergeCell ref="D60:E60"/>
    <mergeCell ref="B12:H12"/>
    <mergeCell ref="B24:H24"/>
    <mergeCell ref="B36:H36"/>
  </mergeCells>
  <conditionalFormatting sqref="K39:L39">
    <cfRule type="cellIs" dxfId="71" priority="8" operator="greaterThan">
      <formula>0.25</formula>
    </cfRule>
  </conditionalFormatting>
  <conditionalFormatting sqref="K42:L42">
    <cfRule type="cellIs" dxfId="70" priority="7" operator="greaterThan">
      <formula>0.5</formula>
    </cfRule>
  </conditionalFormatting>
  <conditionalFormatting sqref="K45:L45">
    <cfRule type="cellIs" dxfId="69" priority="6" operator="greaterThan">
      <formula>300000.49</formula>
    </cfRule>
  </conditionalFormatting>
  <pageMargins left="0.23622047244094491" right="0.23622047244094491" top="0.15748031496062992" bottom="0.15748031496062992" header="0.31496062992125984" footer="0.31496062992125984"/>
  <pageSetup paperSize="9" scale="75" orientation="portrait" r:id="rId1"/>
  <ignoredErrors>
    <ignoredError sqref="B55:J55 B54:D54 H54:J54 B51:D53 B43:B44 E44 C42:D42 R36:S36 B17:H17 B14 E16 D15:D16 P19:S24 R28:V35 B21:I21 B22:H23 I22:J23 M26:Q37 F16:I16 M51 M42:M45 O44:S45 P42:S43 M15:N16 M19:O25 B45:C45 I34:J37 C25:D25 B33:I33 B34:H35 D26 B29:J29 B36:H36 B40:C40 J31:J33 J26:J28 C37:D37 M46:S47 B46:J46 G51:I51 C38 I39:J39 G38:G39 H50:I50 B16:C16 B28:I28 D27 C39 I24 G53:J53 H52:J52 E38 E39 E40 E43 E45 G40 G44 G45 I38:J38 I40:J40 I43 I44 I45 H25:J25 C30:D30 H30:J30 C50:D50 C47:I47 M50 O50:S50 O51:S51 C18:D18 F15 H15:I15 B19 D19 B20 D20 F19 F20 H19:I19 H20:I20 B31 D31 B32 D32 F26 F27 F31 F32 H26:I26 H27:I27 H31:I31 H32:I32 F18:H18 F25 F30 F37:H37 F42:J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Samenvatting printen">
                <anchor moveWithCells="1">
                  <from>
                    <xdr:col>14</xdr:col>
                    <xdr:colOff>488950</xdr:colOff>
                    <xdr:row>0</xdr:row>
                    <xdr:rowOff>171450</xdr:rowOff>
                  </from>
                  <to>
                    <xdr:col>14</xdr:col>
                    <xdr:colOff>793750</xdr:colOff>
                    <xdr:row>2</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4D9"/>
  </sheetPr>
  <dimension ref="A1:Q44"/>
  <sheetViews>
    <sheetView showGridLines="0" tabSelected="1" zoomScale="70" zoomScaleNormal="70" workbookViewId="0">
      <selection activeCell="C3" sqref="C3:H3"/>
    </sheetView>
  </sheetViews>
  <sheetFormatPr defaultColWidth="9.1796875" defaultRowHeight="12.5"/>
  <cols>
    <col min="1" max="1" width="1.7265625" style="18" customWidth="1"/>
    <col min="2" max="2" width="24.1796875" style="18" customWidth="1"/>
    <col min="3" max="3" width="10.81640625" style="18" customWidth="1"/>
    <col min="4" max="4" width="8.54296875" style="18" customWidth="1"/>
    <col min="5" max="5" width="17.54296875" style="18" customWidth="1"/>
    <col min="6" max="6" width="13.81640625" style="18" customWidth="1"/>
    <col min="7" max="7" width="8.453125" style="18" bestFit="1" customWidth="1"/>
    <col min="8" max="8" width="11.26953125" style="18" bestFit="1" customWidth="1"/>
    <col min="9" max="9" width="17.81640625" style="18" customWidth="1"/>
    <col min="10" max="10" width="16.7265625" style="18" customWidth="1"/>
    <col min="11" max="11" width="8" style="18" bestFit="1" customWidth="1"/>
    <col min="12" max="12" width="5.54296875" style="18" customWidth="1"/>
    <col min="13" max="13" width="24.81640625" style="18" customWidth="1"/>
    <col min="14" max="14" width="35.54296875" style="18" bestFit="1" customWidth="1"/>
    <col min="15" max="15" width="117.54296875" style="18" customWidth="1"/>
    <col min="16" max="16" width="106" style="18" customWidth="1"/>
    <col min="17" max="17" width="77.7265625" style="18" customWidth="1"/>
    <col min="18" max="16384" width="9.1796875" style="18"/>
  </cols>
  <sheetData>
    <row r="1" spans="1:17" ht="18">
      <c r="A1" s="3" t="b">
        <f>Voorblad!$B$63</f>
        <v>1</v>
      </c>
      <c r="B1" s="238" t="s">
        <v>94</v>
      </c>
      <c r="C1" s="4"/>
      <c r="D1" s="4"/>
      <c r="E1" s="4"/>
      <c r="F1" s="4"/>
      <c r="G1" s="4"/>
      <c r="H1" s="4"/>
      <c r="I1" s="4"/>
      <c r="J1" s="3"/>
      <c r="K1" s="3"/>
      <c r="L1" s="3"/>
      <c r="M1" s="4"/>
      <c r="N1" s="4"/>
    </row>
    <row r="2" spans="1:17" ht="13">
      <c r="A2" s="254" t="b">
        <f>Subsidievaststelling!P2</f>
        <v>0</v>
      </c>
      <c r="C2" s="4"/>
      <c r="D2" s="4"/>
      <c r="E2" s="4"/>
      <c r="F2" s="4"/>
      <c r="G2" s="4"/>
      <c r="H2" s="4"/>
      <c r="I2" s="4"/>
      <c r="J2" s="3"/>
      <c r="K2" s="3"/>
      <c r="L2" s="3"/>
      <c r="M2" s="4"/>
      <c r="N2" s="4"/>
    </row>
    <row r="3" spans="1:17" ht="13">
      <c r="A3" s="3"/>
      <c r="B3" s="96" t="s">
        <v>63</v>
      </c>
      <c r="C3" s="299" t="s">
        <v>95</v>
      </c>
      <c r="D3" s="300"/>
      <c r="E3" s="300"/>
      <c r="F3" s="300"/>
      <c r="G3" s="300"/>
      <c r="H3" s="301"/>
      <c r="I3" s="4"/>
      <c r="J3" s="3"/>
      <c r="K3" s="3"/>
      <c r="L3" s="3"/>
      <c r="M3" s="4"/>
      <c r="N3" s="4"/>
    </row>
    <row r="4" spans="1:17" ht="13">
      <c r="B4" s="96" t="str">
        <f>IF(A2=TRUE,"Penvoerder","Aanvrager")</f>
        <v>Aanvrager</v>
      </c>
      <c r="C4" s="299" t="s">
        <v>96</v>
      </c>
      <c r="D4" s="300"/>
      <c r="E4" s="300"/>
      <c r="F4" s="300"/>
      <c r="G4" s="300"/>
      <c r="H4" s="301"/>
    </row>
    <row r="5" spans="1:17" ht="12.75" customHeight="1">
      <c r="B5" s="96" t="s">
        <v>65</v>
      </c>
      <c r="C5" s="302" t="str">
        <f>CONCATENATE(Voorblad!B5,", ",Voorblad!B6)</f>
        <v>Driving Urban Transitions, call 2025</v>
      </c>
      <c r="D5" s="303"/>
      <c r="E5" s="303"/>
      <c r="F5" s="303"/>
      <c r="G5" s="303"/>
      <c r="H5" s="304"/>
    </row>
    <row r="6" spans="1:17" ht="12.75" customHeight="1">
      <c r="B6" s="83" t="s">
        <v>66</v>
      </c>
      <c r="C6" s="138"/>
    </row>
    <row r="8" spans="1:17" ht="13">
      <c r="B8" s="296" t="s">
        <v>68</v>
      </c>
      <c r="C8" s="296"/>
      <c r="D8" s="212"/>
      <c r="E8" s="297" t="s">
        <v>97</v>
      </c>
      <c r="F8" s="296"/>
      <c r="G8" s="298"/>
      <c r="H8" s="212" t="s">
        <v>80</v>
      </c>
      <c r="I8" s="297" t="s">
        <v>5</v>
      </c>
      <c r="J8" s="296"/>
      <c r="K8" s="296"/>
      <c r="M8" s="239" t="s">
        <v>98</v>
      </c>
      <c r="N8" s="240"/>
      <c r="O8" s="241" t="s">
        <v>99</v>
      </c>
      <c r="P8" s="241" t="s">
        <v>100</v>
      </c>
      <c r="Q8" s="241"/>
    </row>
    <row r="9" spans="1:17" ht="26">
      <c r="B9" s="184" t="s">
        <v>101</v>
      </c>
      <c r="C9" s="184" t="s">
        <v>102</v>
      </c>
      <c r="D9" s="226" t="s">
        <v>103</v>
      </c>
      <c r="E9" s="257" t="s">
        <v>104</v>
      </c>
      <c r="F9" s="258" t="s">
        <v>81</v>
      </c>
      <c r="G9" s="230" t="s">
        <v>105</v>
      </c>
      <c r="H9" s="259" t="s">
        <v>106</v>
      </c>
      <c r="I9" s="257" t="s">
        <v>107</v>
      </c>
      <c r="J9" s="185" t="s">
        <v>108</v>
      </c>
      <c r="K9" s="227" t="s">
        <v>109</v>
      </c>
      <c r="M9" s="18" t="s">
        <v>63</v>
      </c>
      <c r="N9" s="18" t="str">
        <f>C3</f>
        <v>Titel van het project</v>
      </c>
      <c r="O9" s="18" t="str">
        <f>IF(C3="Titel van het project","nog niet ingevuld","✔ ingevuld")</f>
        <v>nog niet ingevuld</v>
      </c>
      <c r="P9" s="18" t="s">
        <v>110</v>
      </c>
    </row>
    <row r="10" spans="1:17" ht="13">
      <c r="B10" s="186" t="s">
        <v>70</v>
      </c>
      <c r="C10" s="186"/>
      <c r="D10" s="186"/>
      <c r="E10" s="187"/>
      <c r="F10" s="188"/>
      <c r="G10" s="231"/>
      <c r="H10" s="229"/>
      <c r="I10" s="189"/>
      <c r="J10" s="190"/>
      <c r="K10" s="191"/>
      <c r="M10" s="18" t="s">
        <v>111</v>
      </c>
      <c r="N10" s="18" t="str">
        <f>C4</f>
        <v>Naam van de hogeschool</v>
      </c>
      <c r="O10" s="18" t="str">
        <f>IF(C4="Naam van de hogeschool","nog niet ingevuld","✔ ingevuld")</f>
        <v>nog niet ingevuld</v>
      </c>
    </row>
    <row r="11" spans="1:17" ht="13">
      <c r="B11" s="192" t="s">
        <v>75</v>
      </c>
      <c r="C11" s="191">
        <f ca="1">Dekking!E6</f>
        <v>0</v>
      </c>
      <c r="D11" s="193">
        <f ca="1">IF(Tabel5[[#This Row],[Bedragb]]=0,0,Tabel5[[#This Row],[Bedragb]]/C13*100)</f>
        <v>0</v>
      </c>
      <c r="E11" s="194">
        <f ca="1">Dekking!F6+Dekking!G6</f>
        <v>0</v>
      </c>
      <c r="F11" s="191">
        <f ca="1">Dekking!H6</f>
        <v>0</v>
      </c>
      <c r="G11" s="232">
        <f ca="1">IF(F13=0,0,Tabel5[[#This Row],[Gevraagde subsidie]]/F13*100)</f>
        <v>0</v>
      </c>
      <c r="H11" s="191">
        <f ca="1">SUM(Dekking!M6)</f>
        <v>0</v>
      </c>
      <c r="I11" s="194">
        <f ca="1">Dekking!N6+Dekking!O6</f>
        <v>0</v>
      </c>
      <c r="J11" s="191">
        <f ca="1">Dekking!P6</f>
        <v>0</v>
      </c>
      <c r="K11" s="193">
        <f ca="1">IF(J13=0,0,Tabel5[[#This Row],[Gerealiseerde subsidie]]/J13*100)</f>
        <v>0</v>
      </c>
      <c r="M11" s="18" t="s">
        <v>71</v>
      </c>
      <c r="N11" s="271">
        <f ca="1">C13</f>
        <v>0</v>
      </c>
      <c r="O11" s="18" t="str">
        <f ca="1">IF(C13=C23,"✔ de optelling klopt","de opgevoerde kosten van de organisaties komen niet overeen met de opgevoerde kosten in de werkpakketten en materiële kosten")</f>
        <v>✔ de optelling klopt</v>
      </c>
      <c r="P11" s="18" t="s">
        <v>112</v>
      </c>
    </row>
    <row r="12" spans="1:17" ht="13.5" thickBot="1">
      <c r="B12" s="195" t="str">
        <f ca="1">CONCATENATE(PROPER(Voorblad!$F$75),IF(Tabel5[[#This Row],[Gevraagde subsidie]]&lt;0,"*",""))</f>
        <v>Partners</v>
      </c>
      <c r="C12" s="196">
        <f ca="1">SUM(Dekking!E7:E7)</f>
        <v>0</v>
      </c>
      <c r="D12" s="197">
        <f ca="1">IF(Tabel5[[#This Row],[Bedragb]]=0,0,Tabel5[[#This Row],[Bedragb]]/C13*100)</f>
        <v>0</v>
      </c>
      <c r="E12" s="198">
        <f ca="1">SUM(Dekking!F7:F7)+SUM(Dekking!G7:G7)</f>
        <v>0</v>
      </c>
      <c r="F12" s="196">
        <f ca="1">SUM(Dekking!H7:H7)</f>
        <v>0</v>
      </c>
      <c r="G12" s="233">
        <f ca="1">IF(F13=0,0,Tabel5[[#This Row],[Gevraagde subsidie]]/F13*100)</f>
        <v>0</v>
      </c>
      <c r="H12" s="196">
        <f ca="1">SUM(Dekking!M7:M7)</f>
        <v>0</v>
      </c>
      <c r="I12" s="198">
        <f ca="1">SUM(Dekking!N7:O7)</f>
        <v>0</v>
      </c>
      <c r="J12" s="196">
        <f ca="1">SUM(Dekking!P7:P7)</f>
        <v>0</v>
      </c>
      <c r="K12" s="197">
        <f ca="1">IF(J13=0,0,Tabel5[[#This Row],[Gerealiseerde subsidie]]/J13*100)</f>
        <v>0</v>
      </c>
      <c r="M12" s="18" t="s">
        <v>73</v>
      </c>
      <c r="N12" s="271">
        <f ca="1">E13</f>
        <v>0</v>
      </c>
      <c r="O12" s="18" t="str">
        <f>IF(Dekking!I122=TRUE,"Voor een van de consortiumpartners die geen hogeschool is, wordt meer dan de helft van de kosten met subsidie gedekt","✔ alle overige consortiumpartners dekken ten minste de helft van hun kosten met cofinanciering")</f>
        <v>✔ alle overige consortiumpartners dekken ten minste de helft van hun kosten met cofinanciering</v>
      </c>
    </row>
    <row r="13" spans="1:17" ht="21.75" customHeight="1" thickTop="1">
      <c r="B13" s="138" t="s">
        <v>71</v>
      </c>
      <c r="C13" s="199">
        <f ca="1">C11+C12</f>
        <v>0</v>
      </c>
      <c r="D13" s="199"/>
      <c r="E13" s="200">
        <f ca="1">SUM(E11+E12)</f>
        <v>0</v>
      </c>
      <c r="F13" s="199">
        <f ca="1">F11+F12</f>
        <v>0</v>
      </c>
      <c r="G13" s="234"/>
      <c r="H13" s="199">
        <f ca="1">SUM(H11:H12)</f>
        <v>0</v>
      </c>
      <c r="I13" s="200">
        <f ca="1">I11+I12</f>
        <v>0</v>
      </c>
      <c r="J13" s="199">
        <f t="shared" ref="J13" ca="1" si="0">J11+J12</f>
        <v>0</v>
      </c>
      <c r="K13" s="191"/>
      <c r="M13" s="18" t="s">
        <v>113</v>
      </c>
      <c r="N13" s="271">
        <f ca="1">Tabel5[[#This Row],[Gevraagde subsidie]]</f>
        <v>0</v>
      </c>
      <c r="O13" s="242" t="str">
        <f ca="1">IF(N13&lt;=Voorblad!$G$70,CONCATENATE("✔ het aangevraagde subsidiebedrag is niet hoger dan € ",Voorblad!F70),CONCATENATE("het aangevraagde subsidiebedrag is hoger dan € ",Voorblad!F70))</f>
        <v>✔ het aangevraagde subsidiebedrag is niet hoger dan € 300.000</v>
      </c>
    </row>
    <row r="14" spans="1:17" ht="13">
      <c r="B14" s="202" t="s">
        <v>114</v>
      </c>
      <c r="C14" s="201"/>
      <c r="D14" s="201"/>
      <c r="E14" s="203"/>
      <c r="F14" s="201"/>
      <c r="G14" s="234"/>
      <c r="H14" s="201"/>
      <c r="I14" s="203"/>
      <c r="J14" s="201"/>
      <c r="K14" s="191"/>
      <c r="M14" s="18" t="s">
        <v>115</v>
      </c>
      <c r="N14" s="273">
        <f ca="1">IF(C13=0,0,IF(Voorblad!$F$74="totale kosten",IF(C13=0,0,E13/C13),E13/F13))</f>
        <v>0</v>
      </c>
      <c r="O14" s="18" t="str">
        <f ca="1">IF(N14&gt;=Voorblad!$G$71,CONCATENATE("✔ de eigen financiële bijdrage is ten minste ",Voorblad!$F$71," van het bedrag aan ",Voorblad!$F$74),CONCATENATE("De eigen financiële bijdrage is minder dan ",Voorblad!$F$71," van het bedrag aan ",Voorblad!$F$74))</f>
        <v>De eigen financiële bijdrage is minder dan 20% van het bedrag aan subsidie</v>
      </c>
    </row>
    <row r="15" spans="1:17">
      <c r="B15" s="192" t="str">
        <f>'WP 1'!$A$7</f>
        <v>Werkpakket 1</v>
      </c>
      <c r="C15" s="191">
        <f>'WP 1'!H10</f>
        <v>0</v>
      </c>
      <c r="D15" s="191"/>
      <c r="E15" s="194"/>
      <c r="F15" s="191"/>
      <c r="G15" s="235"/>
      <c r="H15" s="191">
        <f>'WP 1'!L10</f>
        <v>0</v>
      </c>
      <c r="I15" s="194"/>
      <c r="J15" s="191"/>
      <c r="K15" s="191"/>
      <c r="M15" s="18" t="s">
        <v>116</v>
      </c>
      <c r="N15" s="273">
        <f>IF(C23=0,0,C20/C23)</f>
        <v>0</v>
      </c>
    </row>
    <row r="16" spans="1:17">
      <c r="B16" s="192" t="str">
        <f>'WP 2'!$A$7</f>
        <v>Werkpakket 2</v>
      </c>
      <c r="C16" s="191">
        <f>'WP 2'!H10</f>
        <v>0</v>
      </c>
      <c r="D16" s="191"/>
      <c r="E16" s="194"/>
      <c r="F16" s="191"/>
      <c r="G16" s="235"/>
      <c r="H16" s="191">
        <f>'WP 2'!L10</f>
        <v>0</v>
      </c>
      <c r="I16" s="194"/>
      <c r="J16" s="191"/>
      <c r="K16" s="191"/>
      <c r="M16" s="18" t="str">
        <f>PROPER(Voorblad!$F$75)</f>
        <v>Partners</v>
      </c>
      <c r="N16" s="273">
        <f ca="1">IF(F13=0,0,F12/F13)</f>
        <v>0</v>
      </c>
      <c r="O16" s="18" t="str">
        <f ca="1">IF(N16&lt;=0.25,CONCATENATE("✔ er wordt ",Voorblad!F72," of minder van de subsidie besteed aan kosten van ",Voorblad!F75),CONCATENATE("In totaal mag maximaal ",Voorblad!F72," van het subsidiebedrag besteed worden aan de kosten van ",Voorblad!F75))</f>
        <v>✔ er wordt 25% of minder van de subsidie besteed aan kosten van partners</v>
      </c>
    </row>
    <row r="17" spans="2:17">
      <c r="B17" s="192" t="str">
        <f>'WP 3'!$A$7</f>
        <v>Werkpakket 3</v>
      </c>
      <c r="C17" s="191">
        <f>'WP 3'!H10</f>
        <v>0</v>
      </c>
      <c r="D17" s="191"/>
      <c r="E17" s="194"/>
      <c r="F17" s="191"/>
      <c r="G17" s="235"/>
      <c r="H17" s="191">
        <f>'WP 3'!L10</f>
        <v>0</v>
      </c>
      <c r="I17" s="194"/>
      <c r="J17" s="191"/>
      <c r="K17" s="191"/>
      <c r="M17" s="18" t="s">
        <v>117</v>
      </c>
      <c r="N17" s="271">
        <f>'Materiële kosten'!D11</f>
        <v>0</v>
      </c>
      <c r="O17" s="18" t="str">
        <f>IF(N17=0,CONCATENATE("Er is geen subsidie begroot voor de materiële kosten. Klopt dit?"),CONCATENATE("U heeft € ",TEXT(N17, "#.##0")," van het subsidiebedrag begroot voor de materiële kosten"))</f>
        <v>Er is geen subsidie begroot voor de materiële kosten. Klopt dit?</v>
      </c>
    </row>
    <row r="18" spans="2:17">
      <c r="B18" s="192" t="str">
        <f>'WP 4'!$A$7</f>
        <v>Werkpakket 4</v>
      </c>
      <c r="C18" s="191">
        <f>'WP 4'!H10</f>
        <v>0</v>
      </c>
      <c r="D18" s="191"/>
      <c r="E18" s="194"/>
      <c r="F18" s="191"/>
      <c r="G18" s="235"/>
      <c r="H18" s="191">
        <f>'WP 4'!L10</f>
        <v>0</v>
      </c>
      <c r="I18" s="194"/>
      <c r="J18" s="191"/>
      <c r="K18" s="191"/>
    </row>
    <row r="19" spans="2:17" ht="13">
      <c r="B19" s="192" t="str">
        <f>'WP 5'!$A$7</f>
        <v>Werkpakket 5</v>
      </c>
      <c r="C19" s="191">
        <f>'WP 5'!H10</f>
        <v>0</v>
      </c>
      <c r="D19" s="191"/>
      <c r="E19" s="194"/>
      <c r="F19" s="191"/>
      <c r="G19" s="235"/>
      <c r="H19" s="191">
        <f>'WP 5'!L10</f>
        <v>0</v>
      </c>
      <c r="I19" s="194"/>
      <c r="J19" s="191"/>
      <c r="K19" s="191"/>
      <c r="M19" s="243" t="s">
        <v>118</v>
      </c>
      <c r="N19" s="244"/>
      <c r="O19" s="245" t="s">
        <v>99</v>
      </c>
      <c r="P19" s="245"/>
      <c r="Q19" s="245"/>
    </row>
    <row r="20" spans="2:17">
      <c r="B20" s="204" t="str">
        <f>Projectmanagement!$A$7</f>
        <v>Projectmanagement</v>
      </c>
      <c r="C20" s="205">
        <f>Projectmanagement!H10</f>
        <v>0</v>
      </c>
      <c r="D20" s="205"/>
      <c r="E20" s="206"/>
      <c r="F20" s="205"/>
      <c r="G20" s="236"/>
      <c r="H20" s="205">
        <f>Projectmanagement!L10</f>
        <v>0</v>
      </c>
      <c r="I20" s="206"/>
      <c r="J20" s="205"/>
      <c r="K20" s="191"/>
      <c r="M20" s="18" t="s">
        <v>71</v>
      </c>
      <c r="N20" s="271">
        <f ca="1">H13</f>
        <v>0</v>
      </c>
      <c r="O20" s="18" t="str">
        <f ca="1">IF(H13=H23,"✔ de optelling klopt","De opgevoerde kosten van de organisaties komen niet overeen met de opgevoerde kosten in de werkpakketten en materiële kosten")</f>
        <v>✔ de optelling klopt</v>
      </c>
    </row>
    <row r="21" spans="2:17" ht="13">
      <c r="B21" s="18" t="s">
        <v>119</v>
      </c>
      <c r="C21" s="191">
        <f>SUM(C15:C20)</f>
        <v>0</v>
      </c>
      <c r="D21" s="193">
        <f>IF(Tabel5[[#This Row],[Bedragb]]=0,0,Tabel5[[#This Row],[Bedragb]]/C23*100)</f>
        <v>0</v>
      </c>
      <c r="E21" s="194">
        <f ca="1">Tabel5[[#This Row],[Bedragb]]-Tabel5[[#This Row],[Gevraagde subsidie]]</f>
        <v>0</v>
      </c>
      <c r="F21" s="191">
        <f ca="1">F13-F22</f>
        <v>0</v>
      </c>
      <c r="G21" s="232">
        <f ca="1">IF(F13=0,0,Tabel5[[#This Row],[Gevraagde subsidie]]/F23*100)</f>
        <v>0</v>
      </c>
      <c r="H21" s="191">
        <f>SUM(H15:H20)</f>
        <v>0</v>
      </c>
      <c r="I21" s="194">
        <f ca="1">Tabel5[[#This Row],[Bedragr]]-Tabel5[[#This Row],[Gerealiseerde subsidie]]</f>
        <v>0</v>
      </c>
      <c r="J21" s="191">
        <f ca="1">J13-J22</f>
        <v>0</v>
      </c>
      <c r="K21" s="207">
        <f ca="1">IF(J13=0,0,Tabel5[[#This Row],[Gerealiseerde subsidie]]/J23*100)</f>
        <v>0</v>
      </c>
      <c r="M21" s="18" t="s">
        <v>73</v>
      </c>
      <c r="N21" s="271">
        <f ca="1">I13</f>
        <v>0</v>
      </c>
      <c r="O21" s="18" t="str">
        <f>IF(Dekking!Q122=TRUE,"Voor een van de consortiumpartners die geen hogeschool is, wordt meer dan de helft van de kosten met subsidie gedekt","✔ Alle overige consortiumpartners dekken ten minste de helft van hun kosten met cofinanciering")</f>
        <v>✔ Alle overige consortiumpartners dekken ten minste de helft van hun kosten met cofinanciering</v>
      </c>
    </row>
    <row r="22" spans="2:17" ht="13.5" thickBot="1">
      <c r="B22" s="208" t="str">
        <f>'Materiële kosten'!A7</f>
        <v xml:space="preserve">Materiële kosten </v>
      </c>
      <c r="C22" s="196">
        <f>'Materiële kosten'!D10</f>
        <v>0</v>
      </c>
      <c r="D22" s="197">
        <f>IF(Tabel5[[#This Row],[Bedragb]]=0,0,Tabel5[[#This Row],[Bedragb]]/C23*100)</f>
        <v>0</v>
      </c>
      <c r="E22" s="198">
        <f>'Materiële kosten'!D12</f>
        <v>0</v>
      </c>
      <c r="F22" s="196">
        <f>'Materiële kosten'!D11</f>
        <v>0</v>
      </c>
      <c r="G22" s="233">
        <f ca="1">IF(F13=0,0,Tabel5[[#This Row],[Gevraagde subsidie]]/F23*100)</f>
        <v>0</v>
      </c>
      <c r="H22" s="196">
        <f>'Materiële kosten'!F10</f>
        <v>0</v>
      </c>
      <c r="I22" s="198">
        <f>'Materiële kosten'!F12</f>
        <v>0</v>
      </c>
      <c r="J22" s="196">
        <f>'Materiële kosten'!F11</f>
        <v>0</v>
      </c>
      <c r="K22" s="197">
        <f ca="1">IF(J13=0,0,Tabel5[[#This Row],[Gerealiseerde subsidie]]/J23*100)</f>
        <v>0</v>
      </c>
      <c r="M22" s="18" t="s">
        <v>113</v>
      </c>
      <c r="N22" s="271">
        <f ca="1">J13</f>
        <v>0</v>
      </c>
      <c r="O22" s="246" t="str">
        <f ca="1">IF(J13&lt;=F13,"✔ het gerealiseerde subsidiebedrag is lager dan of gelijk aan het toegewezen subsidiebedrag","het gerealiseerde subsidiebedrag is hoger dan het toegewezen subsidiebedrag")</f>
        <v>✔ het gerealiseerde subsidiebedrag is lager dan of gelijk aan het toegewezen subsidiebedrag</v>
      </c>
    </row>
    <row r="23" spans="2:17" ht="13.5" thickTop="1">
      <c r="B23" s="4" t="s">
        <v>71</v>
      </c>
      <c r="C23" s="209">
        <f>SUM(C21:C22)</f>
        <v>0</v>
      </c>
      <c r="D23" s="209"/>
      <c r="E23" s="210">
        <f ca="1">SUM(E21:E22)</f>
        <v>0</v>
      </c>
      <c r="F23" s="209">
        <f ca="1">SUM(F21:F22)</f>
        <v>0</v>
      </c>
      <c r="G23" s="237"/>
      <c r="H23" s="209">
        <f>SUM(H21:H22)</f>
        <v>0</v>
      </c>
      <c r="I23" s="210">
        <f ca="1">SUM(I21:I22)</f>
        <v>0</v>
      </c>
      <c r="J23" s="209">
        <f ca="1">SUM(J21:J22)</f>
        <v>0</v>
      </c>
      <c r="K23" s="191"/>
      <c r="M23" s="18" t="s">
        <v>115</v>
      </c>
      <c r="N23" s="273">
        <f>IF(H22=0,0,IF(Voorblad!$F$74="totale kosten",IF(H22=0,0,I22/H22),I22/J22))</f>
        <v>0</v>
      </c>
      <c r="O23" s="18" t="str">
        <f>IF(N23=0,"",(IF(N23&gt;=Voorblad!$G$71,CONCATENATE("✔ de eigen financiële bijdrage is ten minste ",Voorblad!$F$71," van het bedrag aan ",Voorblad!$F$74),CONCATENATE("De eigen financiële bijdrage is minder dan ",Voorblad!$F$71," van het bedrag aan ",Voorblad!$F$74))))</f>
        <v/>
      </c>
    </row>
    <row r="24" spans="2:17" ht="18.75" customHeight="1">
      <c r="B24" s="90" t="str">
        <f>CONCATENATE("eigen bijdragen t.o.v. ",Voorblad!$F$74)</f>
        <v>eigen bijdragen t.o.v. subsidie</v>
      </c>
      <c r="C24" s="191"/>
      <c r="D24" s="191"/>
      <c r="E24" s="218">
        <f ca="1">IF(C13=0,0,IF(Voorblad!$F$74="totale kosten",IF(C13=0,0,E13/C13),E13/F13))</f>
        <v>0</v>
      </c>
      <c r="F24" s="191"/>
      <c r="G24" s="235"/>
      <c r="H24" s="191"/>
      <c r="I24" s="218">
        <f ca="1">IF(H13=0,0,IF(Voorblad!$F$74="totale kosten",IF(H13=0,0,I13/H13),I13/J13))</f>
        <v>0</v>
      </c>
      <c r="J24" s="191"/>
      <c r="K24" s="191"/>
      <c r="M24" s="18" t="s">
        <v>116</v>
      </c>
      <c r="N24" s="273">
        <f>IF(H23=0,0,H20/H23)</f>
        <v>0</v>
      </c>
    </row>
    <row r="25" spans="2:17">
      <c r="M25" s="18" t="str">
        <f>PROPER(Voorblad!$F$75)</f>
        <v>Partners</v>
      </c>
      <c r="N25" s="273">
        <f>IF(H24=0,0,IF(Voorblad!$F$74="totale kosten",IF(H24=0,0,I24/H24),I24/J24))</f>
        <v>0</v>
      </c>
      <c r="O25" s="18" t="str">
        <f>IF(N25&lt;=0.25,CONCATENATE("✔ er wordt ",Voorblad!F72," of minder van de subsidie besteed aan kosten van ",Voorblad!F75),CONCATENATE("In totaal mag maximaal ",Voorblad!F72," van het subsidiebedrag besteed worden aan de kosten van ",Voorblad!F75))</f>
        <v>✔ er wordt 25% of minder van de subsidie besteed aan kosten van partners</v>
      </c>
    </row>
    <row r="26" spans="2:17" ht="13">
      <c r="B26" s="90" t="s">
        <v>120</v>
      </c>
      <c r="M26" s="18" t="s">
        <v>117</v>
      </c>
      <c r="N26" s="271">
        <f>'Materiële kosten'!F11</f>
        <v>0</v>
      </c>
      <c r="O26" s="18" t="str">
        <f>IF(N26=0,CONCATENATE("Er is geen subsidie besteed aan de materiële kosten. Klopt dit?"),CONCATENATE("U heeft € ",TEXT(N26, "#.##0")," van het subsidiebedrag besteed aan de materiële kosten"))</f>
        <v>Er is geen subsidie besteed aan de materiële kosten. Klopt dit?</v>
      </c>
    </row>
    <row r="27" spans="2:17" ht="13">
      <c r="B27" s="90" t="str">
        <f ca="1">IF(F12&lt;0,"*een negatief subsidiebedrag voor consortiumpartners betekent dat consortiumpartners netto meer cash cofinanciering bijdragen dan subsidie ontvangen","")</f>
        <v/>
      </c>
    </row>
    <row r="28" spans="2:17">
      <c r="O28" s="29"/>
    </row>
    <row r="29" spans="2:17">
      <c r="B29" s="29"/>
      <c r="E29" s="29"/>
    </row>
    <row r="30" spans="2:17" ht="13">
      <c r="B30" s="267"/>
      <c r="D30" s="295"/>
      <c r="E30" s="295"/>
      <c r="F30" s="83"/>
      <c r="G30" s="83"/>
    </row>
    <row r="31" spans="2:17">
      <c r="B31" s="3"/>
      <c r="C31" s="268"/>
      <c r="D31" s="3"/>
      <c r="E31" s="3"/>
      <c r="F31" s="83"/>
      <c r="G31" s="83"/>
    </row>
    <row r="32" spans="2:17" ht="13">
      <c r="B32" s="3"/>
      <c r="C32" s="269"/>
      <c r="D32" s="83"/>
      <c r="E32" s="83"/>
      <c r="F32" s="83"/>
      <c r="G32" s="83"/>
      <c r="M32" s="4" t="s">
        <v>121</v>
      </c>
    </row>
    <row r="33" spans="2:14">
      <c r="B33" s="3"/>
      <c r="C33" s="268"/>
      <c r="D33" s="83"/>
      <c r="E33" s="83"/>
      <c r="F33" s="83"/>
      <c r="G33" s="83"/>
      <c r="M33" s="18" t="s">
        <v>122</v>
      </c>
      <c r="N33" s="272">
        <f>Dekking!$G$21</f>
        <v>0</v>
      </c>
    </row>
    <row r="34" spans="2:14">
      <c r="B34" s="3"/>
      <c r="C34" s="268"/>
      <c r="D34" s="83"/>
      <c r="E34" s="83"/>
      <c r="F34" s="83"/>
      <c r="G34" s="83"/>
      <c r="M34" s="18" t="s">
        <v>123</v>
      </c>
      <c r="N34" s="272">
        <f>Dekking!$F$21</f>
        <v>0</v>
      </c>
    </row>
    <row r="35" spans="2:14" ht="13">
      <c r="B35" s="267"/>
      <c r="C35" s="270"/>
      <c r="D35" s="83"/>
      <c r="E35" s="83"/>
      <c r="F35" s="83"/>
      <c r="G35" s="83"/>
      <c r="M35" s="266" t="s">
        <v>124</v>
      </c>
      <c r="N35" s="272">
        <f ca="1">Dekking!$F$6+Dekking!$G$6</f>
        <v>0</v>
      </c>
    </row>
    <row r="36" spans="2:14">
      <c r="B36" s="83"/>
      <c r="C36" s="265"/>
      <c r="D36" s="83"/>
      <c r="E36" s="83"/>
      <c r="F36" s="83"/>
      <c r="G36" s="83"/>
      <c r="M36" s="17" t="s">
        <v>125</v>
      </c>
      <c r="N36" s="272">
        <f ca="1">E13-N35</f>
        <v>0</v>
      </c>
    </row>
    <row r="37" spans="2:14">
      <c r="B37" s="83"/>
      <c r="C37" s="83"/>
      <c r="M37" s="18" t="s">
        <v>126</v>
      </c>
      <c r="N37" s="272">
        <v>0</v>
      </c>
    </row>
    <row r="38" spans="2:14">
      <c r="B38" s="83"/>
      <c r="C38" s="83"/>
    </row>
    <row r="39" spans="2:14">
      <c r="B39" s="83"/>
      <c r="C39" s="83"/>
    </row>
    <row r="40" spans="2:14">
      <c r="B40" s="83"/>
      <c r="C40" s="83"/>
    </row>
    <row r="41" spans="2:14">
      <c r="B41" s="83"/>
      <c r="C41" s="83"/>
    </row>
    <row r="42" spans="2:14">
      <c r="B42" s="83"/>
      <c r="C42" s="83"/>
      <c r="K42" s="255" t="s">
        <v>127</v>
      </c>
    </row>
    <row r="44" spans="2:14">
      <c r="M44" s="29"/>
    </row>
  </sheetData>
  <sheetProtection algorithmName="SHA-512" hashValue="zrQLJer8CYWH3CyhoWeddCvCvPpzOsTviDBZBUUpXie4qAfrv/e09ykUje1lKq1nzzkZ3pJUeen70AQhPzzv2Q==" saltValue="N7HvcZMYtFkfTLFJIfEQXA==" spinCount="100000" sheet="1" objects="1" scenarios="1"/>
  <mergeCells count="7">
    <mergeCell ref="D30:E30"/>
    <mergeCell ref="B8:C8"/>
    <mergeCell ref="E8:G8"/>
    <mergeCell ref="I8:K8"/>
    <mergeCell ref="C3:H3"/>
    <mergeCell ref="C4:H4"/>
    <mergeCell ref="C5:H5"/>
  </mergeCells>
  <conditionalFormatting sqref="B1">
    <cfRule type="expression" dxfId="68" priority="38">
      <formula>$A$2=TRUE</formula>
    </cfRule>
  </conditionalFormatting>
  <conditionalFormatting sqref="B6 B42:G42 K42">
    <cfRule type="expression" dxfId="67" priority="30">
      <formula>$A$2=TRUE</formula>
    </cfRule>
  </conditionalFormatting>
  <conditionalFormatting sqref="B30:H41">
    <cfRule type="expression" dxfId="66" priority="3">
      <formula>$A$2=TRUE</formula>
    </cfRule>
  </conditionalFormatting>
  <conditionalFormatting sqref="C6">
    <cfRule type="expression" dxfId="65" priority="10" stopIfTrue="1">
      <formula>$A$2=TRUE</formula>
    </cfRule>
  </conditionalFormatting>
  <conditionalFormatting sqref="C31">
    <cfRule type="expression" dxfId="64" priority="2">
      <formula>C31&lt;0</formula>
    </cfRule>
  </conditionalFormatting>
  <conditionalFormatting sqref="C33:C35">
    <cfRule type="expression" dxfId="63" priority="1">
      <formula>C33&lt;0</formula>
    </cfRule>
  </conditionalFormatting>
  <conditionalFormatting sqref="C3:H4">
    <cfRule type="expression" dxfId="62" priority="32">
      <formula>$A$1=TRUE</formula>
    </cfRule>
  </conditionalFormatting>
  <conditionalFormatting sqref="C3:H5">
    <cfRule type="expression" dxfId="61" priority="31" stopIfTrue="1">
      <formula>$A$2=TRUE</formula>
    </cfRule>
  </conditionalFormatting>
  <conditionalFormatting sqref="H9:I9">
    <cfRule type="expression" dxfId="60" priority="5">
      <formula>$A$2=TRUE</formula>
    </cfRule>
  </conditionalFormatting>
  <conditionalFormatting sqref="H8:K8 J9:K9 H10:K24">
    <cfRule type="expression" dxfId="59" priority="8">
      <formula>$A$2=TRUE</formula>
    </cfRule>
  </conditionalFormatting>
  <conditionalFormatting sqref="I11:I13 H11:H23 I21:I23 F11 C11:C23 E11:E23 F13 F23">
    <cfRule type="expression" dxfId="58" priority="9">
      <formula>C11&lt;0</formula>
    </cfRule>
  </conditionalFormatting>
  <conditionalFormatting sqref="O9:O16">
    <cfRule type="expression" dxfId="57" priority="7" stopIfTrue="1">
      <formula>ISERROR(SEARCH("✔",O9,1))</formula>
    </cfRule>
  </conditionalFormatting>
  <conditionalFormatting sqref="O20">
    <cfRule type="expression" dxfId="56" priority="14">
      <formula>N20="de totale kosten komen niet overeen met de optelling van het subsidiebedrag en het bedrag aan cofinanciering"</formula>
    </cfRule>
  </conditionalFormatting>
  <conditionalFormatting sqref="O20:O22">
    <cfRule type="expression" dxfId="55" priority="21" stopIfTrue="1">
      <formula>ISERROR(SEARCH("✔",O20,1))</formula>
    </cfRule>
  </conditionalFormatting>
  <conditionalFormatting sqref="O21">
    <cfRule type="expression" dxfId="54" priority="15">
      <formula>O21="er is nog een bedrag te verdelen op het tabblad Cofinanciering"</formula>
    </cfRule>
  </conditionalFormatting>
  <conditionalFormatting sqref="O22">
    <cfRule type="expression" dxfId="53" priority="16">
      <formula>O22="het gerealiseerde subsidiebedrag is hoger dan het toegewezen subsidiebedrag"</formula>
    </cfRule>
  </conditionalFormatting>
  <conditionalFormatting sqref="O23:O25">
    <cfRule type="expression" dxfId="52" priority="6" stopIfTrue="1">
      <formula>ISERROR(SEARCH("✔",O23,1))</formula>
    </cfRule>
  </conditionalFormatting>
  <pageMargins left="0.23622047244094491" right="0.19685039370078741" top="0.19685039370078741" bottom="0.19685039370078741" header="0.19685039370078741" footer="0.19685039370078741"/>
  <pageSetup paperSize="9" scale="79" orientation="portrait" r:id="rId1"/>
  <ignoredErrors>
    <ignoredError sqref="M49:N52" formula="1"/>
    <ignoredError sqref="D11:K24"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4D9"/>
    <pageSetUpPr fitToPage="1"/>
  </sheetPr>
  <dimension ref="A1:Q122"/>
  <sheetViews>
    <sheetView showGridLines="0" topLeftCell="A10" zoomScale="85" zoomScaleNormal="85" workbookViewId="0">
      <selection activeCell="C23" sqref="C23"/>
    </sheetView>
  </sheetViews>
  <sheetFormatPr defaultColWidth="9.1796875" defaultRowHeight="12.5" outlineLevelRow="1"/>
  <cols>
    <col min="1" max="1" width="1.7265625" style="1" customWidth="1"/>
    <col min="2" max="2" width="5.1796875" style="1" customWidth="1"/>
    <col min="3" max="3" width="32.81640625" style="1" customWidth="1"/>
    <col min="4" max="4" width="20.7265625" style="1" customWidth="1"/>
    <col min="5" max="5" width="12.7265625" style="1" customWidth="1"/>
    <col min="6" max="6" width="15.1796875" style="1" customWidth="1"/>
    <col min="7" max="7" width="15.453125" style="1" customWidth="1"/>
    <col min="8" max="8" width="14.54296875" style="1" customWidth="1"/>
    <col min="9" max="9" width="7.26953125" style="1" customWidth="1"/>
    <col min="10" max="10" width="4.54296875" style="1" customWidth="1"/>
    <col min="11" max="11" width="32" style="1" customWidth="1"/>
    <col min="12" max="12" width="20.453125" style="1" customWidth="1"/>
    <col min="13" max="13" width="16.453125" style="1" customWidth="1"/>
    <col min="14" max="14" width="15.81640625" style="1" customWidth="1"/>
    <col min="15" max="15" width="17" style="1" customWidth="1"/>
    <col min="16" max="16" width="15.453125" style="1" customWidth="1"/>
    <col min="17" max="16384" width="9.1796875" style="1"/>
  </cols>
  <sheetData>
    <row r="1" spans="1:16">
      <c r="A1" s="3" t="b">
        <f>Voorblad!$B$63</f>
        <v>1</v>
      </c>
    </row>
    <row r="2" spans="1:16" ht="13">
      <c r="B2" s="2"/>
      <c r="E2" s="82" t="str">
        <f>'Samenvattend overzicht'!$B$3</f>
        <v>Projecttitel</v>
      </c>
      <c r="F2" s="1" t="str">
        <f>'Samenvattend overzicht'!$C$3</f>
        <v>Titel van het project</v>
      </c>
      <c r="L2" s="82"/>
    </row>
    <row r="3" spans="1:16" ht="13">
      <c r="B3" s="2"/>
      <c r="E3" s="82" t="str">
        <f>'Samenvattend overzicht'!$B$4</f>
        <v>Aanvrager</v>
      </c>
      <c r="F3" s="1" t="str">
        <f>'Samenvattend overzicht'!$C$4</f>
        <v>Naam van de hogeschool</v>
      </c>
      <c r="L3" s="82"/>
    </row>
    <row r="4" spans="1:16" ht="13">
      <c r="E4" s="2"/>
    </row>
    <row r="5" spans="1:16" ht="26" outlineLevel="1">
      <c r="C5" s="7"/>
      <c r="D5" s="112" t="s">
        <v>128</v>
      </c>
      <c r="E5" s="28" t="s">
        <v>71</v>
      </c>
      <c r="F5" s="28" t="s">
        <v>129</v>
      </c>
      <c r="G5" s="264" t="s">
        <v>130</v>
      </c>
      <c r="H5" s="1" t="s">
        <v>74</v>
      </c>
      <c r="L5" s="112" t="s">
        <v>128</v>
      </c>
      <c r="M5" s="1" t="s">
        <v>71</v>
      </c>
      <c r="N5" s="28" t="s">
        <v>129</v>
      </c>
      <c r="O5" s="264" t="s">
        <v>130</v>
      </c>
      <c r="P5" s="1" t="s">
        <v>74</v>
      </c>
    </row>
    <row r="6" spans="1:16" outlineLevel="1">
      <c r="D6" s="247" t="str">
        <f>'Typen organisatie'!$A2</f>
        <v>Hogeschool</v>
      </c>
      <c r="E6" s="113">
        <f ca="1">SUMIF($D$22:E$121,$D6,E$22:E$121)</f>
        <v>0</v>
      </c>
      <c r="F6" s="113">
        <f ca="1">SUMIF($D$22:F$121,$D6,F$22:F$121)</f>
        <v>0</v>
      </c>
      <c r="G6" s="113">
        <f ca="1">SUMIF($D$22:G$121,$D6,G$22:G$121)</f>
        <v>0</v>
      </c>
      <c r="H6" s="113">
        <f ca="1">SUMIF($D$22:H$121,$D6,H$22:H$121)</f>
        <v>0</v>
      </c>
      <c r="I6" s="140"/>
      <c r="J6" s="113"/>
      <c r="L6" s="139" t="str">
        <f>'Typen organisatie'!$A2</f>
        <v>Hogeschool</v>
      </c>
      <c r="M6" s="113">
        <f ca="1">SUMIF($L$22:M$121,$L6,M$22:M$51)</f>
        <v>0</v>
      </c>
      <c r="N6" s="113">
        <f ca="1">SUMIF($L$22:N$121,$L6,N$22:N$51)</f>
        <v>0</v>
      </c>
      <c r="O6" s="113">
        <f ca="1">SUMIF($L$22:O$121,$L6,O$22:O$51)</f>
        <v>0</v>
      </c>
      <c r="P6" s="113">
        <f ca="1">SUMIF($L$22:O$121,$L6,P$22:P$51)</f>
        <v>0</v>
      </c>
    </row>
    <row r="7" spans="1:16" outlineLevel="1">
      <c r="D7" s="247" t="str">
        <f>'Typen organisatie'!$A3</f>
        <v>Niet-hogeschool</v>
      </c>
      <c r="E7" s="113">
        <f ca="1">SUMIF($D$22:E$121,$D7,E$22:E$121)</f>
        <v>0</v>
      </c>
      <c r="F7" s="113">
        <f ca="1">SUMIF($D$22:F$121,$D7,F$22:F$121)</f>
        <v>0</v>
      </c>
      <c r="G7" s="113">
        <f ca="1">SUMIF($D$22:G$121,$D7,G$22:G$121)</f>
        <v>0</v>
      </c>
      <c r="H7" s="113">
        <f ca="1">SUMIF($D$22:H$121,$D7,H$22:H$121)</f>
        <v>0</v>
      </c>
      <c r="I7" s="140"/>
      <c r="J7" s="113"/>
      <c r="L7" s="139" t="str">
        <f>'Typen organisatie'!$A3</f>
        <v>Niet-hogeschool</v>
      </c>
      <c r="M7" s="113">
        <f ca="1">SUMIF($L$22:M$121,$L7,M$22:M$51)</f>
        <v>0</v>
      </c>
      <c r="N7" s="113">
        <f ca="1">SUMIF($L$22:N$121,$L7,N$22:N$51)</f>
        <v>0</v>
      </c>
      <c r="O7" s="113">
        <f ca="1">SUMIF($L$22:O$121,$L7,O$22:O$51)</f>
        <v>0</v>
      </c>
      <c r="P7" s="113">
        <f ca="1">SUMIF($L$22:O$121,$L7,P$22:P$51)</f>
        <v>0</v>
      </c>
    </row>
    <row r="8" spans="1:16">
      <c r="C8" s="7"/>
      <c r="D8" s="248"/>
    </row>
    <row r="9" spans="1:16" ht="13" outlineLevel="1">
      <c r="B9" s="2" t="s">
        <v>131</v>
      </c>
      <c r="C9" s="7"/>
      <c r="D9" s="248"/>
    </row>
    <row r="10" spans="1:16" ht="102.75" customHeight="1" outlineLevel="1">
      <c r="B10" s="279" t="str">
        <f>Voorblad!B13</f>
        <v>In dit werkblad maakt u het dekkingsplan. Voer de naam in van de organisaties in kolom C. Let op dat de naam van de organisatie hetzelfde is gespeld als op de werkbladen met de kostenonderbouwing. U hoeft alleen de organisaties op te voeren die meedoen aan het deel van het project waarvoor u subsidie aanvraagt. U hoeft dus niet het gehele consortium op te voeren.
Kies in kolom D het type organisatie.
De totaal begrote kosten per organisatie (kolom E) worden automatisch ingevuld met de gegevens uit de werkbladen met de kostenonderbouwing.
In kolom F voert u de financiële bijdrage in kind in en in kolom G de cash cofinanciering. 
Kolom H is het subsidiebedrag per organisatie. Dat wordt automatisch gevuld met het verschil tussen de begrote kosten (E) en de financiële bijdragen (F en G). Indien een organisatie cash cofinanciering levert, is dit bedrag negatief.
In kolom J vult u de eventuele in cash cofinanciering in van de publieke en private partijen. Het totaal van de cash cofinanciering komt in het samenvattend overzicht te staan en wordt verminderd op het bedrag aan subsidie + cash cofinanciering.</v>
      </c>
      <c r="C10" s="279"/>
      <c r="D10" s="279"/>
      <c r="E10" s="279"/>
      <c r="F10" s="279"/>
      <c r="G10" s="279"/>
    </row>
    <row r="11" spans="1:16">
      <c r="C11" s="7"/>
      <c r="D11" s="248"/>
    </row>
    <row r="12" spans="1:16" ht="13">
      <c r="B12" s="311" t="s">
        <v>68</v>
      </c>
      <c r="C12" s="312"/>
      <c r="D12" s="312"/>
      <c r="E12" s="312"/>
      <c r="F12" s="312"/>
      <c r="G12" s="312"/>
      <c r="H12" s="313"/>
      <c r="I12" s="220"/>
      <c r="J12" s="308" t="s">
        <v>80</v>
      </c>
      <c r="K12" s="309"/>
      <c r="L12" s="309"/>
      <c r="M12" s="309"/>
      <c r="N12" s="309"/>
      <c r="O12" s="309"/>
      <c r="P12" s="310"/>
    </row>
    <row r="13" spans="1:16" s="18" customFormat="1" ht="13">
      <c r="B13" s="311" t="s">
        <v>132</v>
      </c>
      <c r="C13" s="312"/>
      <c r="D13" s="312"/>
      <c r="E13" s="312"/>
      <c r="F13" s="312"/>
      <c r="G13" s="312"/>
      <c r="H13" s="313"/>
      <c r="J13" s="308" t="s">
        <v>132</v>
      </c>
      <c r="K13" s="309"/>
      <c r="L13" s="309"/>
      <c r="M13" s="309"/>
      <c r="N13" s="309"/>
      <c r="O13" s="309"/>
      <c r="P13" s="310"/>
    </row>
    <row r="14" spans="1:16" s="18" customFormat="1" ht="13">
      <c r="B14" s="4"/>
      <c r="C14" s="11"/>
      <c r="D14" s="11"/>
      <c r="E14" s="5"/>
      <c r="F14" s="5"/>
      <c r="G14" s="5"/>
      <c r="I14" s="4"/>
      <c r="J14" s="11"/>
      <c r="K14" s="11"/>
      <c r="L14" s="5"/>
      <c r="M14" s="5"/>
      <c r="N14" s="5"/>
    </row>
    <row r="15" spans="1:16" s="18" customFormat="1" ht="13">
      <c r="B15" s="4"/>
      <c r="C15" s="111" t="s">
        <v>120</v>
      </c>
      <c r="D15" s="11"/>
      <c r="E15" s="5"/>
      <c r="F15" s="5"/>
      <c r="G15" s="5"/>
      <c r="I15" s="4"/>
      <c r="J15" s="111" t="s">
        <v>120</v>
      </c>
      <c r="K15" s="11"/>
      <c r="L15" s="5"/>
      <c r="M15" s="5"/>
      <c r="N15" s="5"/>
    </row>
    <row r="16" spans="1:16" s="18" customFormat="1" ht="13">
      <c r="B16" s="116" t="s">
        <v>133</v>
      </c>
      <c r="C16" s="176"/>
      <c r="D16" s="117"/>
      <c r="E16" s="115">
        <f>'Samenvattend overzicht'!C23</f>
        <v>0</v>
      </c>
      <c r="F16" s="5"/>
      <c r="G16" s="5"/>
      <c r="I16" s="4"/>
      <c r="J16" s="116" t="s">
        <v>133</v>
      </c>
      <c r="K16" s="117"/>
      <c r="L16" s="228"/>
      <c r="M16" s="115">
        <f>'Samenvattend overzicht'!H23</f>
        <v>0</v>
      </c>
      <c r="N16" s="5"/>
    </row>
    <row r="17" spans="2:17" s="18" customFormat="1" ht="13">
      <c r="B17" s="118" t="s">
        <v>134</v>
      </c>
      <c r="C17" s="176"/>
      <c r="D17" s="114"/>
      <c r="E17" s="115">
        <f>E21</f>
        <v>0</v>
      </c>
      <c r="G17" s="29"/>
      <c r="I17" s="4"/>
      <c r="J17" s="118" t="s">
        <v>134</v>
      </c>
      <c r="K17" s="114"/>
      <c r="L17" s="228"/>
      <c r="M17" s="115">
        <f>M21</f>
        <v>0</v>
      </c>
      <c r="N17" s="29"/>
    </row>
    <row r="18" spans="2:17" s="18" customFormat="1" ht="13">
      <c r="B18" s="4"/>
      <c r="C18" s="11"/>
      <c r="D18" s="11"/>
      <c r="E18" s="5"/>
      <c r="F18" s="5"/>
      <c r="G18" s="5"/>
      <c r="I18" s="4"/>
      <c r="J18" s="11"/>
      <c r="K18" s="11"/>
      <c r="L18" s="5"/>
      <c r="M18" s="5"/>
      <c r="N18" s="5"/>
    </row>
    <row r="19" spans="2:17" s="18" customFormat="1" ht="15" customHeight="1">
      <c r="B19" s="305" t="s">
        <v>135</v>
      </c>
      <c r="C19" s="306"/>
      <c r="D19" s="307"/>
      <c r="E19" s="84" t="s">
        <v>136</v>
      </c>
      <c r="F19" s="305" t="s">
        <v>97</v>
      </c>
      <c r="G19" s="306"/>
      <c r="H19" s="307"/>
      <c r="I19" s="219"/>
      <c r="J19" s="305" t="s">
        <v>135</v>
      </c>
      <c r="K19" s="306"/>
      <c r="L19" s="307"/>
      <c r="M19" s="84" t="s">
        <v>136</v>
      </c>
      <c r="N19" s="305" t="s">
        <v>97</v>
      </c>
      <c r="O19" s="306"/>
      <c r="P19" s="307"/>
    </row>
    <row r="20" spans="2:17" s="18" customFormat="1" ht="30" customHeight="1">
      <c r="B20" s="152" t="s">
        <v>137</v>
      </c>
      <c r="C20" s="153" t="s">
        <v>138</v>
      </c>
      <c r="D20" s="154" t="s">
        <v>139</v>
      </c>
      <c r="E20" s="154" t="s">
        <v>140</v>
      </c>
      <c r="F20" s="154" t="s">
        <v>141</v>
      </c>
      <c r="G20" s="154" t="s">
        <v>122</v>
      </c>
      <c r="H20" s="136" t="s">
        <v>81</v>
      </c>
      <c r="J20" s="153" t="s">
        <v>137</v>
      </c>
      <c r="K20" s="153" t="s">
        <v>138</v>
      </c>
      <c r="L20" s="154" t="s">
        <v>139</v>
      </c>
      <c r="M20" s="154" t="s">
        <v>140</v>
      </c>
      <c r="N20" s="154" t="s">
        <v>141</v>
      </c>
      <c r="O20" s="154" t="s">
        <v>122</v>
      </c>
      <c r="P20" s="136" t="s">
        <v>81</v>
      </c>
    </row>
    <row r="21" spans="2:17" s="18" customFormat="1" ht="13.5" thickBot="1">
      <c r="B21" s="150" t="s">
        <v>77</v>
      </c>
      <c r="C21" s="147" t="s">
        <v>77</v>
      </c>
      <c r="D21" s="151" t="s">
        <v>77</v>
      </c>
      <c r="E21" s="148">
        <f>SUM(E22:E121)</f>
        <v>0</v>
      </c>
      <c r="F21" s="148">
        <f>SUM(F22:F121)</f>
        <v>0</v>
      </c>
      <c r="G21" s="148">
        <f t="shared" ref="G21" si="0">SUM(G22:G121)</f>
        <v>0</v>
      </c>
      <c r="H21" s="149">
        <f>SUM(H22:H121)</f>
        <v>0</v>
      </c>
      <c r="J21" s="177" t="s">
        <v>77</v>
      </c>
      <c r="K21" s="147" t="s">
        <v>77</v>
      </c>
      <c r="L21" s="151" t="s">
        <v>77</v>
      </c>
      <c r="M21" s="148">
        <f>SUM(M22:M121)</f>
        <v>0</v>
      </c>
      <c r="N21" s="148">
        <f t="shared" ref="N21:P21" si="1">SUM(N22:N121)</f>
        <v>0</v>
      </c>
      <c r="O21" s="148">
        <f t="shared" ref="O21" si="2">SUM(O22:O121)</f>
        <v>0</v>
      </c>
      <c r="P21" s="180">
        <f t="shared" si="1"/>
        <v>0</v>
      </c>
    </row>
    <row r="22" spans="2:17" s="10" customFormat="1" ht="15" customHeight="1" thickTop="1">
      <c r="B22" s="141" t="s">
        <v>142</v>
      </c>
      <c r="C22" s="142" t="str">
        <f>'Samenvattend overzicht'!C4</f>
        <v>Naam van de hogeschool</v>
      </c>
      <c r="D22" s="123" t="s">
        <v>143</v>
      </c>
      <c r="E22" s="143">
        <f>SUMIF('WP 1'!$C:$C,$C22,'WP 1'!$H:$H)+SUMIF('WP 2'!$C:$C,$C22,'WP 2'!$H:$H)+SUMIF('WP 3'!$C:$C,$C22,'WP 3'!$H:$H)+SUMIF('WP 4'!$C:$C,$C22,'WP 4'!$H:$H)+SUMIF('WP 5'!$C:$C,$C22,'WP 5'!$H:$H)+SUMIF(Projectmanagement!$C:$C,$C22,Projectmanagement!$H:$H)+SUMIF('Materiële kosten'!C:C,$C22,'Materiële kosten'!D:D)</f>
        <v>0</v>
      </c>
      <c r="F22" s="144"/>
      <c r="G22" s="144"/>
      <c r="H22" s="145" t="str">
        <f>IF(Tabel3[[#This Row],[Begrote kosten]]-Tabel3[[#This Row],[In kind bijdragen en cofin.]]-Tabel3[[#This Row],[Cash cofinanciering]]=0,"",Tabel3[[#This Row],[Begrote kosten]]-Tabel3[[#This Row],[In kind bijdragen en cofin.]]-Tabel3[[#This Row],[Cash cofinanciering]])</f>
        <v/>
      </c>
      <c r="I22" s="83" t="b">
        <f>AND(Tabel3[[#This Row],[Organisatietype]]="Niet-hogeschool",NOT(Tabel3[[#This Row],[Begrote kosten]]=0),SUM(Tabel3[[#This Row],[In kind bijdragen en cofin.]:[Cash cofinanciering]])&lt;Tabel3[[#This Row],[Gevraagde subsidie]])</f>
        <v>0</v>
      </c>
      <c r="J22" s="178" t="s">
        <v>142</v>
      </c>
      <c r="K22" s="142" t="str">
        <f>'Samenvattend overzicht'!C4</f>
        <v>Naam van de hogeschool</v>
      </c>
      <c r="L22" s="123" t="s">
        <v>143</v>
      </c>
      <c r="M22" s="143">
        <f>SUMIF('WP 1'!$C:$C,$K22,'WP 1'!$L:$L)+SUMIF('WP 2'!$C:$C,$K22,'WP 2'!$L:$L)+SUMIF('WP 3'!$C:$C,$K22,'WP 3'!$L:$L)+SUMIF('WP 4'!$C:$C,$K22,'WP 4'!$L:$L)+SUMIF('WP 5'!$C:$C,$K22,'WP 5'!$L:$L)+SUMIF(Projectmanagement!$C:$C,$K22,Projectmanagement!$L:$L)+SUMIF('Materiële kosten'!$C:$C,$K22,'Materiële kosten'!F:F)</f>
        <v>0</v>
      </c>
      <c r="N22" s="122"/>
      <c r="O22" s="122"/>
      <c r="P22" s="145" t="str">
        <f>IF(Tabel6[[#This Row],[Begrote kosten]]-Tabel6[[#This Row],[In kind bijdragen en cofin.]]-Tabel6[[#This Row],[Cash cofinanciering]]=0,"",Tabel6[[#This Row],[Begrote kosten]]-Tabel6[[#This Row],[In kind bijdragen en cofin.]]-Tabel6[[#This Row],[Cash cofinanciering]])</f>
        <v/>
      </c>
      <c r="Q22" s="277" t="b">
        <f>AND(Tabel6[[#This Row],[Organisatietype]]="Niet-hogeschool",NOT(Tabel6[[#This Row],[Begrote kosten]]=0),SUM(Tabel6[[#This Row],[In kind bijdragen en cofin.]:[Cash cofinanciering]])&lt;Tabel6[[#This Row],[Gevraagde subsidie]])</f>
        <v>0</v>
      </c>
    </row>
    <row r="23" spans="2:17" ht="13">
      <c r="B23" s="109">
        <v>1</v>
      </c>
      <c r="C23" s="52"/>
      <c r="D23" s="52"/>
      <c r="E23" s="134">
        <f>SUMIF('WP 1'!$C:$C,$C23,'WP 1'!$H:$H)+SUMIF('WP 2'!$C:$C,$C23,'WP 2'!$H:$H)+SUMIF('WP 3'!$C:$C,$C23,'WP 3'!$H:$H)+SUMIF('WP 4'!$C:$C,$C23,'WP 4'!$H:$H)+SUMIF('WP 5'!$C:$C,$C23,'WP 5'!$H:$H)+SUMIF(Projectmanagement!$C:$C,$C23,Projectmanagement!$H:$H)+SUMIF('Materiële kosten'!C:C,$C23,'Materiële kosten'!D:D)</f>
        <v>0</v>
      </c>
      <c r="F23" s="135"/>
      <c r="G23" s="135"/>
      <c r="H23" s="145" t="str">
        <f>IF(Tabel3[[#This Row],[Begrote kosten]]-Tabel3[[#This Row],[In kind bijdragen en cofin.]]-Tabel3[[#This Row],[Cash cofinanciering]]=0,"",Tabel3[[#This Row],[Begrote kosten]]-Tabel3[[#This Row],[In kind bijdragen en cofin.]]-Tabel3[[#This Row],[Cash cofinanciering]])</f>
        <v/>
      </c>
      <c r="I23" s="83" t="b">
        <f>AND(Tabel3[[#This Row],[Organisatietype]]="Niet-hogeschool",NOT(Tabel3[[#This Row],[Begrote kosten]]=0),SUM(Tabel3[[#This Row],[In kind bijdragen en cofin.]:[Cash cofinanciering]])&lt;Tabel3[[#This Row],[Gevraagde subsidie]])</f>
        <v>0</v>
      </c>
      <c r="J23" s="179">
        <v>1</v>
      </c>
      <c r="K23" s="52"/>
      <c r="L23" s="52"/>
      <c r="M23" s="143">
        <f>SUMIF('WP 1'!$C:$C,$K23,'WP 1'!$L:$L)+SUMIF('WP 2'!$C:$C,$K23,'WP 2'!$L:$L)+SUMIF('WP 3'!$C:$C,$K23,'WP 3'!$L:$L)+SUMIF('WP 4'!$C:$C,$K23,'WP 4'!$L:$L)+SUMIF('WP 5'!$C:$C,$K23,'WP 5'!$L:$L)+SUMIF(Projectmanagement!$C:$C,$K23,Projectmanagement!$L:$L)+SUMIF('Materiële kosten'!$C:$C,$K23,'Materiële kosten'!F:F)</f>
        <v>0</v>
      </c>
      <c r="N23" s="110"/>
      <c r="O23" s="110"/>
      <c r="P23" s="145" t="str">
        <f>IF(Tabel6[[#This Row],[Begrote kosten]]-Tabel6[[#This Row],[In kind bijdragen en cofin.]]-Tabel6[[#This Row],[Cash cofinanciering]]=0,"",Tabel6[[#This Row],[Begrote kosten]]-Tabel6[[#This Row],[In kind bijdragen en cofin.]]-Tabel6[[#This Row],[Cash cofinanciering]])</f>
        <v/>
      </c>
      <c r="Q23" s="277" t="b">
        <f>AND(Tabel6[[#This Row],[Organisatietype]]="Niet-hogeschool",NOT(Tabel6[[#This Row],[Begrote kosten]]=0),SUM(Tabel6[[#This Row],[In kind bijdragen en cofin.]:[Cash cofinanciering]])&lt;Tabel6[[#This Row],[Gevraagde subsidie]])</f>
        <v>0</v>
      </c>
    </row>
    <row r="24" spans="2:17" ht="13">
      <c r="B24" s="109">
        <v>2</v>
      </c>
      <c r="C24" s="53"/>
      <c r="D24" s="53"/>
      <c r="E24" s="134">
        <f>SUMIF('WP 1'!$C:$C,$C24,'WP 1'!$H:$H)+SUMIF('WP 2'!$C:$C,$C24,'WP 2'!$H:$H)+SUMIF('WP 3'!$C:$C,$C24,'WP 3'!$H:$H)+SUMIF('WP 4'!$C:$C,$C24,'WP 4'!$H:$H)+SUMIF('WP 5'!$C:$C,$C24,'WP 5'!$H:$H)+SUMIF(Projectmanagement!$C:$C,$C24,Projectmanagement!$H:$H)+SUMIF('Materiële kosten'!C:C,$C24,'Materiële kosten'!D:D)</f>
        <v>0</v>
      </c>
      <c r="F24" s="135"/>
      <c r="G24" s="135"/>
      <c r="H24" s="145" t="str">
        <f>IF(Tabel3[[#This Row],[Begrote kosten]]-Tabel3[[#This Row],[In kind bijdragen en cofin.]]-Tabel3[[#This Row],[Cash cofinanciering]]=0,"",Tabel3[[#This Row],[Begrote kosten]]-Tabel3[[#This Row],[In kind bijdragen en cofin.]]-Tabel3[[#This Row],[Cash cofinanciering]])</f>
        <v/>
      </c>
      <c r="I24" s="83" t="b">
        <f>AND(Tabel3[[#This Row],[Organisatietype]]="Niet-hogeschool",NOT(Tabel3[[#This Row],[Begrote kosten]]=0),SUM(Tabel3[[#This Row],[In kind bijdragen en cofin.]:[Cash cofinanciering]])&lt;Tabel3[[#This Row],[Gevraagde subsidie]])</f>
        <v>0</v>
      </c>
      <c r="J24" s="179">
        <v>2</v>
      </c>
      <c r="K24" s="53"/>
      <c r="L24" s="53"/>
      <c r="M24" s="143">
        <f>SUMIF('WP 1'!$C:$C,$K24,'WP 1'!$L:$L)+SUMIF('WP 2'!$C:$C,$K24,'WP 2'!$L:$L)+SUMIF('WP 3'!$C:$C,$K24,'WP 3'!$L:$L)+SUMIF('WP 4'!$C:$C,$K24,'WP 4'!$L:$L)+SUMIF('WP 5'!$C:$C,$K24,'WP 5'!$L:$L)+SUMIF(Projectmanagement!$C:$C,$K24,Projectmanagement!$L:$L)+SUMIF('Materiële kosten'!$C:$C,$K24,'Materiële kosten'!F:F)</f>
        <v>0</v>
      </c>
      <c r="N24" s="110"/>
      <c r="O24" s="110"/>
      <c r="P24" s="145" t="str">
        <f>IF(Tabel6[[#This Row],[Begrote kosten]]-Tabel6[[#This Row],[In kind bijdragen en cofin.]]-Tabel6[[#This Row],[Cash cofinanciering]]=0,"",Tabel6[[#This Row],[Begrote kosten]]-Tabel6[[#This Row],[In kind bijdragen en cofin.]]-Tabel6[[#This Row],[Cash cofinanciering]])</f>
        <v/>
      </c>
      <c r="Q24" s="277" t="b">
        <f>AND(Tabel6[[#This Row],[Organisatietype]]="Niet-hogeschool",NOT(Tabel6[[#This Row],[Begrote kosten]]=0),SUM(Tabel6[[#This Row],[In kind bijdragen en cofin.]:[Cash cofinanciering]])&lt;Tabel6[[#This Row],[Gevraagde subsidie]])</f>
        <v>0</v>
      </c>
    </row>
    <row r="25" spans="2:17" ht="13">
      <c r="B25" s="109">
        <v>3</v>
      </c>
      <c r="C25" s="53"/>
      <c r="D25" s="53"/>
      <c r="E25" s="134">
        <f>SUMIF('WP 1'!$C:$C,$C25,'WP 1'!$H:$H)+SUMIF('WP 2'!$C:$C,$C25,'WP 2'!$H:$H)+SUMIF('WP 3'!$C:$C,$C25,'WP 3'!$H:$H)+SUMIF('WP 4'!$C:$C,$C25,'WP 4'!$H:$H)+SUMIF('WP 5'!$C:$C,$C25,'WP 5'!$H:$H)+SUMIF(Projectmanagement!$C:$C,$C25,Projectmanagement!$H:$H)+SUMIF('Materiële kosten'!C:C,$C25,'Materiële kosten'!D:D)</f>
        <v>0</v>
      </c>
      <c r="F25" s="135"/>
      <c r="G25" s="135"/>
      <c r="H25" s="145" t="str">
        <f>IF(Tabel3[[#This Row],[Begrote kosten]]-Tabel3[[#This Row],[In kind bijdragen en cofin.]]-Tabel3[[#This Row],[Cash cofinanciering]]=0,"",Tabel3[[#This Row],[Begrote kosten]]-Tabel3[[#This Row],[In kind bijdragen en cofin.]]-Tabel3[[#This Row],[Cash cofinanciering]])</f>
        <v/>
      </c>
      <c r="I25" s="83" t="b">
        <f>AND(Tabel3[[#This Row],[Organisatietype]]="Niet-hogeschool",NOT(Tabel3[[#This Row],[Begrote kosten]]=0),SUM(Tabel3[[#This Row],[In kind bijdragen en cofin.]:[Cash cofinanciering]])&lt;Tabel3[[#This Row],[Gevraagde subsidie]])</f>
        <v>0</v>
      </c>
      <c r="J25" s="179">
        <v>3</v>
      </c>
      <c r="K25" s="53"/>
      <c r="L25" s="53"/>
      <c r="M25" s="143">
        <f>SUMIF('WP 1'!$C:$C,$K25,'WP 1'!$L:$L)+SUMIF('WP 2'!$C:$C,$K25,'WP 2'!$L:$L)+SUMIF('WP 3'!$C:$C,$K25,'WP 3'!$L:$L)+SUMIF('WP 4'!$C:$C,$K25,'WP 4'!$L:$L)+SUMIF('WP 5'!$C:$C,$K25,'WP 5'!$L:$L)+SUMIF(Projectmanagement!$C:$C,$K25,Projectmanagement!$L:$L)+SUMIF('Materiële kosten'!$C:$C,$K25,'Materiële kosten'!F:F)</f>
        <v>0</v>
      </c>
      <c r="N25" s="110"/>
      <c r="O25" s="110"/>
      <c r="P25" s="145" t="str">
        <f>IF(Tabel6[[#This Row],[Begrote kosten]]-Tabel6[[#This Row],[In kind bijdragen en cofin.]]-Tabel6[[#This Row],[Cash cofinanciering]]=0,"",Tabel6[[#This Row],[Begrote kosten]]-Tabel6[[#This Row],[In kind bijdragen en cofin.]]-Tabel6[[#This Row],[Cash cofinanciering]])</f>
        <v/>
      </c>
      <c r="Q25" s="277" t="b">
        <f>AND(Tabel6[[#This Row],[Organisatietype]]="Niet-hogeschool",NOT(Tabel6[[#This Row],[Begrote kosten]]=0),SUM(Tabel6[[#This Row],[In kind bijdragen en cofin.]:[Cash cofinanciering]])&lt;Tabel6[[#This Row],[Gevraagde subsidie]])</f>
        <v>0</v>
      </c>
    </row>
    <row r="26" spans="2:17" ht="13">
      <c r="B26" s="109">
        <v>4</v>
      </c>
      <c r="C26" s="53"/>
      <c r="D26" s="53"/>
      <c r="E26" s="134">
        <f>SUMIF('WP 1'!$C:$C,$C26,'WP 1'!$H:$H)+SUMIF('WP 2'!$C:$C,$C26,'WP 2'!$H:$H)+SUMIF('WP 3'!$C:$C,$C26,'WP 3'!$H:$H)+SUMIF('WP 4'!$C:$C,$C26,'WP 4'!$H:$H)+SUMIF('WP 5'!$C:$C,$C26,'WP 5'!$H:$H)+SUMIF(Projectmanagement!$C:$C,$C26,Projectmanagement!$H:$H)+SUMIF('Materiële kosten'!C:C,$C26,'Materiële kosten'!D:D)</f>
        <v>0</v>
      </c>
      <c r="F26" s="135"/>
      <c r="G26" s="135"/>
      <c r="H26" s="145" t="str">
        <f>IF(Tabel3[[#This Row],[Begrote kosten]]-Tabel3[[#This Row],[In kind bijdragen en cofin.]]-Tabel3[[#This Row],[Cash cofinanciering]]=0,"",Tabel3[[#This Row],[Begrote kosten]]-Tabel3[[#This Row],[In kind bijdragen en cofin.]]-Tabel3[[#This Row],[Cash cofinanciering]])</f>
        <v/>
      </c>
      <c r="I26" s="83" t="b">
        <f>AND(Tabel3[[#This Row],[Organisatietype]]="Niet-hogeschool",NOT(Tabel3[[#This Row],[Begrote kosten]]=0),SUM(Tabel3[[#This Row],[In kind bijdragen en cofin.]:[Cash cofinanciering]])&lt;Tabel3[[#This Row],[Gevraagde subsidie]])</f>
        <v>0</v>
      </c>
      <c r="J26" s="179">
        <v>4</v>
      </c>
      <c r="K26" s="53"/>
      <c r="L26" s="53"/>
      <c r="M26" s="143">
        <f>SUMIF('WP 1'!$C:$C,$K26,'WP 1'!$L:$L)+SUMIF('WP 2'!$C:$C,$K26,'WP 2'!$L:$L)+SUMIF('WP 3'!$C:$C,$K26,'WP 3'!$L:$L)+SUMIF('WP 4'!$C:$C,$K26,'WP 4'!$L:$L)+SUMIF('WP 5'!$C:$C,$K26,'WP 5'!$L:$L)+SUMIF(Projectmanagement!$C:$C,$K26,Projectmanagement!$L:$L)+SUMIF('Materiële kosten'!$C:$C,$K26,'Materiële kosten'!F:F)</f>
        <v>0</v>
      </c>
      <c r="N26" s="110"/>
      <c r="O26" s="110"/>
      <c r="P26" s="145" t="str">
        <f>IF(Tabel6[[#This Row],[Begrote kosten]]-Tabel6[[#This Row],[In kind bijdragen en cofin.]]-Tabel6[[#This Row],[Cash cofinanciering]]=0,"",Tabel6[[#This Row],[Begrote kosten]]-Tabel6[[#This Row],[In kind bijdragen en cofin.]]-Tabel6[[#This Row],[Cash cofinanciering]])</f>
        <v/>
      </c>
      <c r="Q26" s="277" t="b">
        <f>AND(Tabel6[[#This Row],[Organisatietype]]="Niet-hogeschool",NOT(Tabel6[[#This Row],[Begrote kosten]]=0),SUM(Tabel6[[#This Row],[In kind bijdragen en cofin.]:[Cash cofinanciering]])&lt;Tabel6[[#This Row],[Gevraagde subsidie]])</f>
        <v>0</v>
      </c>
    </row>
    <row r="27" spans="2:17" ht="13">
      <c r="B27" s="109">
        <v>5</v>
      </c>
      <c r="C27" s="53"/>
      <c r="D27" s="53"/>
      <c r="E27" s="134">
        <f>SUMIF('WP 1'!$C:$C,$C27,'WP 1'!$H:$H)+SUMIF('WP 2'!$C:$C,$C27,'WP 2'!$H:$H)+SUMIF('WP 3'!$C:$C,$C27,'WP 3'!$H:$H)+SUMIF('WP 4'!$C:$C,$C27,'WP 4'!$H:$H)+SUMIF('WP 5'!$C:$C,$C27,'WP 5'!$H:$H)+SUMIF(Projectmanagement!$C:$C,$C27,Projectmanagement!$H:$H)+SUMIF('Materiële kosten'!C:C,$C27,'Materiële kosten'!D:D)</f>
        <v>0</v>
      </c>
      <c r="F27" s="135"/>
      <c r="G27" s="135"/>
      <c r="H27" s="145" t="str">
        <f>IF(Tabel3[[#This Row],[Begrote kosten]]-Tabel3[[#This Row],[In kind bijdragen en cofin.]]-Tabel3[[#This Row],[Cash cofinanciering]]=0,"",Tabel3[[#This Row],[Begrote kosten]]-Tabel3[[#This Row],[In kind bijdragen en cofin.]]-Tabel3[[#This Row],[Cash cofinanciering]])</f>
        <v/>
      </c>
      <c r="I27" s="83" t="b">
        <f>AND(Tabel3[[#This Row],[Organisatietype]]="Niet-hogeschool",NOT(Tabel3[[#This Row],[Begrote kosten]]=0),SUM(Tabel3[[#This Row],[In kind bijdragen en cofin.]:[Cash cofinanciering]])&lt;Tabel3[[#This Row],[Gevraagde subsidie]])</f>
        <v>0</v>
      </c>
      <c r="J27" s="179">
        <v>5</v>
      </c>
      <c r="K27" s="53"/>
      <c r="L27" s="53"/>
      <c r="M27" s="143">
        <f>SUMIF('WP 1'!$C:$C,$K27,'WP 1'!$L:$L)+SUMIF('WP 2'!$C:$C,$K27,'WP 2'!$L:$L)+SUMIF('WP 3'!$C:$C,$K27,'WP 3'!$L:$L)+SUMIF('WP 4'!$C:$C,$K27,'WP 4'!$L:$L)+SUMIF('WP 5'!$C:$C,$K27,'WP 5'!$L:$L)+SUMIF(Projectmanagement!$C:$C,$K27,Projectmanagement!$L:$L)+SUMIF('Materiële kosten'!$C:$C,$K27,'Materiële kosten'!F:F)</f>
        <v>0</v>
      </c>
      <c r="N27" s="110"/>
      <c r="O27" s="110"/>
      <c r="P27" s="145" t="str">
        <f>IF(Tabel6[[#This Row],[Begrote kosten]]-Tabel6[[#This Row],[In kind bijdragen en cofin.]]-Tabel6[[#This Row],[Cash cofinanciering]]=0,"",Tabel6[[#This Row],[Begrote kosten]]-Tabel6[[#This Row],[In kind bijdragen en cofin.]]-Tabel6[[#This Row],[Cash cofinanciering]])</f>
        <v/>
      </c>
      <c r="Q27" s="277" t="b">
        <f>AND(Tabel6[[#This Row],[Organisatietype]]="Niet-hogeschool",NOT(Tabel6[[#This Row],[Begrote kosten]]=0),SUM(Tabel6[[#This Row],[In kind bijdragen en cofin.]:[Cash cofinanciering]])&lt;Tabel6[[#This Row],[Gevraagde subsidie]])</f>
        <v>0</v>
      </c>
    </row>
    <row r="28" spans="2:17" ht="13">
      <c r="B28" s="109">
        <v>6</v>
      </c>
      <c r="C28" s="53"/>
      <c r="D28" s="53"/>
      <c r="E28" s="134">
        <f>SUMIF('WP 1'!$C:$C,$C28,'WP 1'!$H:$H)+SUMIF('WP 2'!$C:$C,$C28,'WP 2'!$H:$H)+SUMIF('WP 3'!$C:$C,$C28,'WP 3'!$H:$H)+SUMIF('WP 4'!$C:$C,$C28,'WP 4'!$H:$H)+SUMIF('WP 5'!$C:$C,$C28,'WP 5'!$H:$H)+SUMIF(Projectmanagement!$C:$C,$C28,Projectmanagement!$H:$H)+SUMIF('Materiële kosten'!C:C,$C28,'Materiële kosten'!D:D)</f>
        <v>0</v>
      </c>
      <c r="F28" s="135"/>
      <c r="G28" s="135"/>
      <c r="H28" s="145" t="str">
        <f>IF(Tabel3[[#This Row],[Begrote kosten]]-Tabel3[[#This Row],[In kind bijdragen en cofin.]]-Tabel3[[#This Row],[Cash cofinanciering]]=0,"",Tabel3[[#This Row],[Begrote kosten]]-Tabel3[[#This Row],[In kind bijdragen en cofin.]]-Tabel3[[#This Row],[Cash cofinanciering]])</f>
        <v/>
      </c>
      <c r="I28" s="83" t="b">
        <f>AND(Tabel3[[#This Row],[Organisatietype]]="Niet-hogeschool",NOT(Tabel3[[#This Row],[Begrote kosten]]=0),SUM(Tabel3[[#This Row],[In kind bijdragen en cofin.]:[Cash cofinanciering]])&lt;Tabel3[[#This Row],[Gevraagde subsidie]])</f>
        <v>0</v>
      </c>
      <c r="J28" s="179">
        <v>6</v>
      </c>
      <c r="K28" s="53"/>
      <c r="L28" s="53"/>
      <c r="M28" s="143">
        <f>SUMIF('WP 1'!$C:$C,$K28,'WP 1'!$L:$L)+SUMIF('WP 2'!$C:$C,$K28,'WP 2'!$L:$L)+SUMIF('WP 3'!$C:$C,$K28,'WP 3'!$L:$L)+SUMIF('WP 4'!$C:$C,$K28,'WP 4'!$L:$L)+SUMIF('WP 5'!$C:$C,$K28,'WP 5'!$L:$L)+SUMIF(Projectmanagement!$C:$C,$K28,Projectmanagement!$L:$L)+SUMIF('Materiële kosten'!$C:$C,$K28,'Materiële kosten'!F:F)</f>
        <v>0</v>
      </c>
      <c r="N28" s="110"/>
      <c r="O28" s="110"/>
      <c r="P28" s="145" t="str">
        <f>IF(Tabel6[[#This Row],[Begrote kosten]]-Tabel6[[#This Row],[In kind bijdragen en cofin.]]-Tabel6[[#This Row],[Cash cofinanciering]]=0,"",Tabel6[[#This Row],[Begrote kosten]]-Tabel6[[#This Row],[In kind bijdragen en cofin.]]-Tabel6[[#This Row],[Cash cofinanciering]])</f>
        <v/>
      </c>
      <c r="Q28" s="277" t="b">
        <f>AND(Tabel6[[#This Row],[Organisatietype]]="Niet-hogeschool",NOT(Tabel6[[#This Row],[Begrote kosten]]=0),SUM(Tabel6[[#This Row],[In kind bijdragen en cofin.]:[Cash cofinanciering]])&lt;Tabel6[[#This Row],[Gevraagde subsidie]])</f>
        <v>0</v>
      </c>
    </row>
    <row r="29" spans="2:17" ht="13">
      <c r="B29" s="109">
        <v>7</v>
      </c>
      <c r="C29" s="53"/>
      <c r="D29" s="53"/>
      <c r="E29" s="134">
        <f>SUMIF('WP 1'!$C:$C,$C29,'WP 1'!$H:$H)+SUMIF('WP 2'!$C:$C,$C29,'WP 2'!$H:$H)+SUMIF('WP 3'!$C:$C,$C29,'WP 3'!$H:$H)+SUMIF('WP 4'!$C:$C,$C29,'WP 4'!$H:$H)+SUMIF('WP 5'!$C:$C,$C29,'WP 5'!$H:$H)+SUMIF(Projectmanagement!$C:$C,$C29,Projectmanagement!$H:$H)+SUMIF('Materiële kosten'!C:C,$C29,'Materiële kosten'!D:D)</f>
        <v>0</v>
      </c>
      <c r="F29" s="135"/>
      <c r="G29" s="135"/>
      <c r="H29" s="145" t="str">
        <f>IF(Tabel3[[#This Row],[Begrote kosten]]-Tabel3[[#This Row],[In kind bijdragen en cofin.]]-Tabel3[[#This Row],[Cash cofinanciering]]=0,"",Tabel3[[#This Row],[Begrote kosten]]-Tabel3[[#This Row],[In kind bijdragen en cofin.]]-Tabel3[[#This Row],[Cash cofinanciering]])</f>
        <v/>
      </c>
      <c r="I29" s="83" t="b">
        <f>AND(Tabel3[[#This Row],[Organisatietype]]="Niet-hogeschool",NOT(Tabel3[[#This Row],[Begrote kosten]]=0),SUM(Tabel3[[#This Row],[In kind bijdragen en cofin.]:[Cash cofinanciering]])&lt;Tabel3[[#This Row],[Gevraagde subsidie]])</f>
        <v>0</v>
      </c>
      <c r="J29" s="179">
        <v>7</v>
      </c>
      <c r="K29" s="53"/>
      <c r="L29" s="53"/>
      <c r="M29" s="143">
        <f>SUMIF('WP 1'!$C:$C,$K29,'WP 1'!$L:$L)+SUMIF('WP 2'!$C:$C,$K29,'WP 2'!$L:$L)+SUMIF('WP 3'!$C:$C,$K29,'WP 3'!$L:$L)+SUMIF('WP 4'!$C:$C,$K29,'WP 4'!$L:$L)+SUMIF('WP 5'!$C:$C,$K29,'WP 5'!$L:$L)+SUMIF(Projectmanagement!$C:$C,$K29,Projectmanagement!$L:$L)+SUMIF('Materiële kosten'!$C:$C,$K29,'Materiële kosten'!F:F)</f>
        <v>0</v>
      </c>
      <c r="N29" s="110"/>
      <c r="O29" s="110"/>
      <c r="P29" s="145" t="str">
        <f>IF(Tabel6[[#This Row],[Begrote kosten]]-Tabel6[[#This Row],[In kind bijdragen en cofin.]]-Tabel6[[#This Row],[Cash cofinanciering]]=0,"",Tabel6[[#This Row],[Begrote kosten]]-Tabel6[[#This Row],[In kind bijdragen en cofin.]]-Tabel6[[#This Row],[Cash cofinanciering]])</f>
        <v/>
      </c>
      <c r="Q29" s="277" t="b">
        <f>AND(Tabel6[[#This Row],[Organisatietype]]="Niet-hogeschool",NOT(Tabel6[[#This Row],[Begrote kosten]]=0),SUM(Tabel6[[#This Row],[In kind bijdragen en cofin.]:[Cash cofinanciering]])&lt;Tabel6[[#This Row],[Gevraagde subsidie]])</f>
        <v>0</v>
      </c>
    </row>
    <row r="30" spans="2:17" ht="13">
      <c r="B30" s="109">
        <v>8</v>
      </c>
      <c r="C30" s="108"/>
      <c r="D30" s="108"/>
      <c r="E30" s="134">
        <f>SUMIF('WP 1'!$C:$C,$C30,'WP 1'!$H:$H)+SUMIF('WP 2'!$C:$C,$C30,'WP 2'!$H:$H)+SUMIF('WP 3'!$C:$C,$C30,'WP 3'!$H:$H)+SUMIF('WP 4'!$C:$C,$C30,'WP 4'!$H:$H)+SUMIF('WP 5'!$C:$C,$C30,'WP 5'!$H:$H)+SUMIF(Projectmanagement!$C:$C,$C30,Projectmanagement!$H:$H)+SUMIF('Materiële kosten'!C:C,$C30,'Materiële kosten'!D:D)</f>
        <v>0</v>
      </c>
      <c r="F30" s="135"/>
      <c r="G30" s="135"/>
      <c r="H30" s="145" t="str">
        <f>IF(Tabel3[[#This Row],[Begrote kosten]]-Tabel3[[#This Row],[In kind bijdragen en cofin.]]-Tabel3[[#This Row],[Cash cofinanciering]]=0,"",Tabel3[[#This Row],[Begrote kosten]]-Tabel3[[#This Row],[In kind bijdragen en cofin.]]-Tabel3[[#This Row],[Cash cofinanciering]])</f>
        <v/>
      </c>
      <c r="I30" s="83" t="b">
        <f>AND(Tabel3[[#This Row],[Organisatietype]]="Niet-hogeschool",NOT(Tabel3[[#This Row],[Begrote kosten]]=0),SUM(Tabel3[[#This Row],[In kind bijdragen en cofin.]:[Cash cofinanciering]])&lt;Tabel3[[#This Row],[Gevraagde subsidie]])</f>
        <v>0</v>
      </c>
      <c r="J30" s="179">
        <v>8</v>
      </c>
      <c r="K30" s="108"/>
      <c r="L30" s="108"/>
      <c r="M30" s="143">
        <f>SUMIF('WP 1'!$C:$C,$K30,'WP 1'!$L:$L)+SUMIF('WP 2'!$C:$C,$K30,'WP 2'!$L:$L)+SUMIF('WP 3'!$C:$C,$K30,'WP 3'!$L:$L)+SUMIF('WP 4'!$C:$C,$K30,'WP 4'!$L:$L)+SUMIF('WP 5'!$C:$C,$K30,'WP 5'!$L:$L)+SUMIF(Projectmanagement!$C:$C,$K30,Projectmanagement!$L:$L)+SUMIF('Materiële kosten'!$C:$C,$K30,'Materiële kosten'!F:F)</f>
        <v>0</v>
      </c>
      <c r="N30" s="110"/>
      <c r="O30" s="110"/>
      <c r="P30" s="145" t="str">
        <f>IF(Tabel6[[#This Row],[Begrote kosten]]-Tabel6[[#This Row],[In kind bijdragen en cofin.]]-Tabel6[[#This Row],[Cash cofinanciering]]=0,"",Tabel6[[#This Row],[Begrote kosten]]-Tabel6[[#This Row],[In kind bijdragen en cofin.]]-Tabel6[[#This Row],[Cash cofinanciering]])</f>
        <v/>
      </c>
      <c r="Q30" s="277" t="b">
        <f>AND(Tabel6[[#This Row],[Organisatietype]]="Niet-hogeschool",NOT(Tabel6[[#This Row],[Begrote kosten]]=0),SUM(Tabel6[[#This Row],[In kind bijdragen en cofin.]:[Cash cofinanciering]])&lt;Tabel6[[#This Row],[Gevraagde subsidie]])</f>
        <v>0</v>
      </c>
    </row>
    <row r="31" spans="2:17" ht="13">
      <c r="B31" s="109">
        <v>9</v>
      </c>
      <c r="C31" s="108"/>
      <c r="D31" s="108"/>
      <c r="E31" s="134">
        <f>SUMIF('WP 1'!$C:$C,$C31,'WP 1'!$H:$H)+SUMIF('WP 2'!$C:$C,$C31,'WP 2'!$H:$H)+SUMIF('WP 3'!$C:$C,$C31,'WP 3'!$H:$H)+SUMIF('WP 4'!$C:$C,$C31,'WP 4'!$H:$H)+SUMIF('WP 5'!$C:$C,$C31,'WP 5'!$H:$H)+SUMIF(Projectmanagement!$C:$C,$C31,Projectmanagement!$H:$H)+SUMIF('Materiële kosten'!C:C,$C31,'Materiële kosten'!D:D)</f>
        <v>0</v>
      </c>
      <c r="F31" s="135"/>
      <c r="G31" s="135"/>
      <c r="H31" s="145" t="str">
        <f>IF(Tabel3[[#This Row],[Begrote kosten]]-Tabel3[[#This Row],[In kind bijdragen en cofin.]]-Tabel3[[#This Row],[Cash cofinanciering]]=0,"",Tabel3[[#This Row],[Begrote kosten]]-Tabel3[[#This Row],[In kind bijdragen en cofin.]]-Tabel3[[#This Row],[Cash cofinanciering]])</f>
        <v/>
      </c>
      <c r="I31" s="83" t="b">
        <f>AND(Tabel3[[#This Row],[Organisatietype]]="Niet-hogeschool",NOT(Tabel3[[#This Row],[Begrote kosten]]=0),SUM(Tabel3[[#This Row],[In kind bijdragen en cofin.]:[Cash cofinanciering]])&lt;Tabel3[[#This Row],[Gevraagde subsidie]])</f>
        <v>0</v>
      </c>
      <c r="J31" s="179">
        <v>9</v>
      </c>
      <c r="K31" s="108"/>
      <c r="L31" s="108"/>
      <c r="M31" s="143">
        <f>SUMIF('WP 1'!$C:$C,$K31,'WP 1'!$L:$L)+SUMIF('WP 2'!$C:$C,$K31,'WP 2'!$L:$L)+SUMIF('WP 3'!$C:$C,$K31,'WP 3'!$L:$L)+SUMIF('WP 4'!$C:$C,$K31,'WP 4'!$L:$L)+SUMIF('WP 5'!$C:$C,$K31,'WP 5'!$L:$L)+SUMIF(Projectmanagement!$C:$C,$K31,Projectmanagement!$L:$L)+SUMIF('Materiële kosten'!$C:$C,$K31,'Materiële kosten'!F:F)</f>
        <v>0</v>
      </c>
      <c r="N31" s="110"/>
      <c r="O31" s="110"/>
      <c r="P31" s="145" t="str">
        <f>IF(Tabel6[[#This Row],[Begrote kosten]]-Tabel6[[#This Row],[In kind bijdragen en cofin.]]-Tabel6[[#This Row],[Cash cofinanciering]]=0,"",Tabel6[[#This Row],[Begrote kosten]]-Tabel6[[#This Row],[In kind bijdragen en cofin.]]-Tabel6[[#This Row],[Cash cofinanciering]])</f>
        <v/>
      </c>
      <c r="Q31" s="277" t="b">
        <f>AND(Tabel6[[#This Row],[Organisatietype]]="Niet-hogeschool",NOT(Tabel6[[#This Row],[Begrote kosten]]=0),SUM(Tabel6[[#This Row],[In kind bijdragen en cofin.]:[Cash cofinanciering]])&lt;Tabel6[[#This Row],[Gevraagde subsidie]])</f>
        <v>0</v>
      </c>
    </row>
    <row r="32" spans="2:17" ht="13">
      <c r="B32" s="109">
        <v>10</v>
      </c>
      <c r="C32" s="108"/>
      <c r="D32" s="108"/>
      <c r="E32" s="134">
        <f>SUMIF('WP 1'!$C:$C,$C32,'WP 1'!$H:$H)+SUMIF('WP 2'!$C:$C,$C32,'WP 2'!$H:$H)+SUMIF('WP 3'!$C:$C,$C32,'WP 3'!$H:$H)+SUMIF('WP 4'!$C:$C,$C32,'WP 4'!$H:$H)+SUMIF('WP 5'!$C:$C,$C32,'WP 5'!$H:$H)+SUMIF(Projectmanagement!$C:$C,$C32,Projectmanagement!$H:$H)+SUMIF('Materiële kosten'!C:C,$C32,'Materiële kosten'!D:D)</f>
        <v>0</v>
      </c>
      <c r="F32" s="135"/>
      <c r="G32" s="135"/>
      <c r="H32" s="145" t="str">
        <f>IF(Tabel3[[#This Row],[Begrote kosten]]-Tabel3[[#This Row],[In kind bijdragen en cofin.]]-Tabel3[[#This Row],[Cash cofinanciering]]=0,"",Tabel3[[#This Row],[Begrote kosten]]-Tabel3[[#This Row],[In kind bijdragen en cofin.]]-Tabel3[[#This Row],[Cash cofinanciering]])</f>
        <v/>
      </c>
      <c r="I32" s="83" t="b">
        <f>AND(Tabel3[[#This Row],[Organisatietype]]="Niet-hogeschool",NOT(Tabel3[[#This Row],[Begrote kosten]]=0),SUM(Tabel3[[#This Row],[In kind bijdragen en cofin.]:[Cash cofinanciering]])&lt;Tabel3[[#This Row],[Gevraagde subsidie]])</f>
        <v>0</v>
      </c>
      <c r="J32" s="179">
        <v>10</v>
      </c>
      <c r="K32" s="108"/>
      <c r="L32" s="108"/>
      <c r="M32" s="143">
        <f>SUMIF('WP 1'!$C:$C,$K32,'WP 1'!$L:$L)+SUMIF('WP 2'!$C:$C,$K32,'WP 2'!$L:$L)+SUMIF('WP 3'!$C:$C,$K32,'WP 3'!$L:$L)+SUMIF('WP 4'!$C:$C,$K32,'WP 4'!$L:$L)+SUMIF('WP 5'!$C:$C,$K32,'WP 5'!$L:$L)+SUMIF(Projectmanagement!$C:$C,$K32,Projectmanagement!$L:$L)+SUMIF('Materiële kosten'!$C:$C,$K32,'Materiële kosten'!F:F)</f>
        <v>0</v>
      </c>
      <c r="N32" s="110"/>
      <c r="O32" s="110"/>
      <c r="P32" s="145" t="str">
        <f>IF(Tabel6[[#This Row],[Begrote kosten]]-Tabel6[[#This Row],[In kind bijdragen en cofin.]]-Tabel6[[#This Row],[Cash cofinanciering]]=0,"",Tabel6[[#This Row],[Begrote kosten]]-Tabel6[[#This Row],[In kind bijdragen en cofin.]]-Tabel6[[#This Row],[Cash cofinanciering]])</f>
        <v/>
      </c>
      <c r="Q32" s="277" t="b">
        <f>AND(Tabel6[[#This Row],[Organisatietype]]="Niet-hogeschool",NOT(Tabel6[[#This Row],[Begrote kosten]]=0),SUM(Tabel6[[#This Row],[In kind bijdragen en cofin.]:[Cash cofinanciering]])&lt;Tabel6[[#This Row],[Gevraagde subsidie]])</f>
        <v>0</v>
      </c>
    </row>
    <row r="33" spans="2:17" ht="13">
      <c r="B33" s="109">
        <v>11</v>
      </c>
      <c r="C33" s="108"/>
      <c r="D33" s="108"/>
      <c r="E33" s="134">
        <f>SUMIF('WP 1'!$C:$C,$C33,'WP 1'!$H:$H)+SUMIF('WP 2'!$C:$C,$C33,'WP 2'!$H:$H)+SUMIF('WP 3'!$C:$C,$C33,'WP 3'!$H:$H)+SUMIF('WP 4'!$C:$C,$C33,'WP 4'!$H:$H)+SUMIF('WP 5'!$C:$C,$C33,'WP 5'!$H:$H)+SUMIF(Projectmanagement!$C:$C,$C33,Projectmanagement!$H:$H)+SUMIF('Materiële kosten'!C:C,$C33,'Materiële kosten'!D:D)</f>
        <v>0</v>
      </c>
      <c r="F33" s="135"/>
      <c r="G33" s="135"/>
      <c r="H33" s="145" t="str">
        <f>IF(Tabel3[[#This Row],[Begrote kosten]]-Tabel3[[#This Row],[In kind bijdragen en cofin.]]-Tabel3[[#This Row],[Cash cofinanciering]]=0,"",Tabel3[[#This Row],[Begrote kosten]]-Tabel3[[#This Row],[In kind bijdragen en cofin.]]-Tabel3[[#This Row],[Cash cofinanciering]])</f>
        <v/>
      </c>
      <c r="I33" s="83" t="b">
        <f>AND(Tabel3[[#This Row],[Organisatietype]]="Niet-hogeschool",NOT(Tabel3[[#This Row],[Begrote kosten]]=0),SUM(Tabel3[[#This Row],[In kind bijdragen en cofin.]:[Cash cofinanciering]])&lt;Tabel3[[#This Row],[Gevraagde subsidie]])</f>
        <v>0</v>
      </c>
      <c r="J33" s="179">
        <v>11</v>
      </c>
      <c r="K33" s="108"/>
      <c r="L33" s="108"/>
      <c r="M33" s="143">
        <f>SUMIF('WP 1'!$C:$C,$K33,'WP 1'!$L:$L)+SUMIF('WP 2'!$C:$C,$K33,'WP 2'!$L:$L)+SUMIF('WP 3'!$C:$C,$K33,'WP 3'!$L:$L)+SUMIF('WP 4'!$C:$C,$K33,'WP 4'!$L:$L)+SUMIF('WP 5'!$C:$C,$K33,'WP 5'!$L:$L)+SUMIF(Projectmanagement!$C:$C,$K33,Projectmanagement!$L:$L)+SUMIF('Materiële kosten'!$C:$C,$K33,'Materiële kosten'!F:F)</f>
        <v>0</v>
      </c>
      <c r="N33" s="110"/>
      <c r="O33" s="110"/>
      <c r="P33" s="145" t="str">
        <f>IF(Tabel6[[#This Row],[Begrote kosten]]-Tabel6[[#This Row],[In kind bijdragen en cofin.]]-Tabel6[[#This Row],[Cash cofinanciering]]=0,"",Tabel6[[#This Row],[Begrote kosten]]-Tabel6[[#This Row],[In kind bijdragen en cofin.]]-Tabel6[[#This Row],[Cash cofinanciering]])</f>
        <v/>
      </c>
      <c r="Q33" s="277" t="b">
        <f>AND(Tabel6[[#This Row],[Organisatietype]]="Niet-hogeschool",NOT(Tabel6[[#This Row],[Begrote kosten]]=0),SUM(Tabel6[[#This Row],[In kind bijdragen en cofin.]:[Cash cofinanciering]])&lt;Tabel6[[#This Row],[Gevraagde subsidie]])</f>
        <v>0</v>
      </c>
    </row>
    <row r="34" spans="2:17" ht="13">
      <c r="B34" s="109">
        <v>12</v>
      </c>
      <c r="C34" s="108"/>
      <c r="D34" s="108"/>
      <c r="E34" s="134">
        <f>SUMIF('WP 1'!$C:$C,$C34,'WP 1'!$H:$H)+SUMIF('WP 2'!$C:$C,$C34,'WP 2'!$H:$H)+SUMIF('WP 3'!$C:$C,$C34,'WP 3'!$H:$H)+SUMIF('WP 4'!$C:$C,$C34,'WP 4'!$H:$H)+SUMIF('WP 5'!$C:$C,$C34,'WP 5'!$H:$H)+SUMIF(Projectmanagement!$C:$C,$C34,Projectmanagement!$H:$H)+SUMIF('Materiële kosten'!C:C,$C34,'Materiële kosten'!D:D)</f>
        <v>0</v>
      </c>
      <c r="F34" s="135"/>
      <c r="G34" s="135"/>
      <c r="H34" s="145" t="str">
        <f>IF(Tabel3[[#This Row],[Begrote kosten]]-Tabel3[[#This Row],[In kind bijdragen en cofin.]]-Tabel3[[#This Row],[Cash cofinanciering]]=0,"",Tabel3[[#This Row],[Begrote kosten]]-Tabel3[[#This Row],[In kind bijdragen en cofin.]]-Tabel3[[#This Row],[Cash cofinanciering]])</f>
        <v/>
      </c>
      <c r="I34" s="83" t="b">
        <f>AND(Tabel3[[#This Row],[Organisatietype]]="Niet-hogeschool",NOT(Tabel3[[#This Row],[Begrote kosten]]=0),SUM(Tabel3[[#This Row],[In kind bijdragen en cofin.]:[Cash cofinanciering]])&lt;Tabel3[[#This Row],[Gevraagde subsidie]])</f>
        <v>0</v>
      </c>
      <c r="J34" s="179">
        <v>12</v>
      </c>
      <c r="K34" s="108"/>
      <c r="L34" s="108"/>
      <c r="M34" s="143">
        <f>SUMIF('WP 1'!$C:$C,$K34,'WP 1'!$L:$L)+SUMIF('WP 2'!$C:$C,$K34,'WP 2'!$L:$L)+SUMIF('WP 3'!$C:$C,$K34,'WP 3'!$L:$L)+SUMIF('WP 4'!$C:$C,$K34,'WP 4'!$L:$L)+SUMIF('WP 5'!$C:$C,$K34,'WP 5'!$L:$L)+SUMIF(Projectmanagement!$C:$C,$K34,Projectmanagement!$L:$L)+SUMIF('Materiële kosten'!$C:$C,$K34,'Materiële kosten'!F:F)</f>
        <v>0</v>
      </c>
      <c r="N34" s="110"/>
      <c r="O34" s="110"/>
      <c r="P34" s="145" t="str">
        <f>IF(Tabel6[[#This Row],[Begrote kosten]]-Tabel6[[#This Row],[In kind bijdragen en cofin.]]-Tabel6[[#This Row],[Cash cofinanciering]]=0,"",Tabel6[[#This Row],[Begrote kosten]]-Tabel6[[#This Row],[In kind bijdragen en cofin.]]-Tabel6[[#This Row],[Cash cofinanciering]])</f>
        <v/>
      </c>
      <c r="Q34" s="277" t="b">
        <f>AND(Tabel6[[#This Row],[Organisatietype]]="Niet-hogeschool",NOT(Tabel6[[#This Row],[Begrote kosten]]=0),SUM(Tabel6[[#This Row],[In kind bijdragen en cofin.]:[Cash cofinanciering]])&lt;Tabel6[[#This Row],[Gevraagde subsidie]])</f>
        <v>0</v>
      </c>
    </row>
    <row r="35" spans="2:17" ht="13">
      <c r="B35" s="109">
        <v>13</v>
      </c>
      <c r="C35" s="108"/>
      <c r="D35" s="108"/>
      <c r="E35" s="134">
        <f>SUMIF('WP 1'!$C:$C,$C35,'WP 1'!$H:$H)+SUMIF('WP 2'!$C:$C,$C35,'WP 2'!$H:$H)+SUMIF('WP 3'!$C:$C,$C35,'WP 3'!$H:$H)+SUMIF('WP 4'!$C:$C,$C35,'WP 4'!$H:$H)+SUMIF('WP 5'!$C:$C,$C35,'WP 5'!$H:$H)+SUMIF(Projectmanagement!$C:$C,$C35,Projectmanagement!$H:$H)+SUMIF('Materiële kosten'!C:C,$C35,'Materiële kosten'!D:D)</f>
        <v>0</v>
      </c>
      <c r="F35" s="135"/>
      <c r="G35" s="135"/>
      <c r="H35" s="145" t="str">
        <f>IF(Tabel3[[#This Row],[Begrote kosten]]-Tabel3[[#This Row],[In kind bijdragen en cofin.]]-Tabel3[[#This Row],[Cash cofinanciering]]=0,"",Tabel3[[#This Row],[Begrote kosten]]-Tabel3[[#This Row],[In kind bijdragen en cofin.]]-Tabel3[[#This Row],[Cash cofinanciering]])</f>
        <v/>
      </c>
      <c r="I35" s="83" t="b">
        <f>AND(Tabel3[[#This Row],[Organisatietype]]="Niet-hogeschool",NOT(Tabel3[[#This Row],[Begrote kosten]]=0),SUM(Tabel3[[#This Row],[In kind bijdragen en cofin.]:[Cash cofinanciering]])&lt;Tabel3[[#This Row],[Gevraagde subsidie]])</f>
        <v>0</v>
      </c>
      <c r="J35" s="179">
        <v>13</v>
      </c>
      <c r="K35" s="108"/>
      <c r="L35" s="108"/>
      <c r="M35" s="143">
        <f>SUMIF('WP 1'!$C:$C,$K35,'WP 1'!$L:$L)+SUMIF('WP 2'!$C:$C,$K35,'WP 2'!$L:$L)+SUMIF('WP 3'!$C:$C,$K35,'WP 3'!$L:$L)+SUMIF('WP 4'!$C:$C,$K35,'WP 4'!$L:$L)+SUMIF('WP 5'!$C:$C,$K35,'WP 5'!$L:$L)+SUMIF(Projectmanagement!$C:$C,$K35,Projectmanagement!$L:$L)+SUMIF('Materiële kosten'!$C:$C,$K35,'Materiële kosten'!F:F)</f>
        <v>0</v>
      </c>
      <c r="N35" s="110"/>
      <c r="O35" s="110"/>
      <c r="P35" s="145" t="str">
        <f>IF(Tabel6[[#This Row],[Begrote kosten]]-Tabel6[[#This Row],[In kind bijdragen en cofin.]]-Tabel6[[#This Row],[Cash cofinanciering]]=0,"",Tabel6[[#This Row],[Begrote kosten]]-Tabel6[[#This Row],[In kind bijdragen en cofin.]]-Tabel6[[#This Row],[Cash cofinanciering]])</f>
        <v/>
      </c>
      <c r="Q35" s="277" t="b">
        <f>AND(Tabel6[[#This Row],[Organisatietype]]="Niet-hogeschool",NOT(Tabel6[[#This Row],[Begrote kosten]]=0),SUM(Tabel6[[#This Row],[In kind bijdragen en cofin.]:[Cash cofinanciering]])&lt;Tabel6[[#This Row],[Gevraagde subsidie]])</f>
        <v>0</v>
      </c>
    </row>
    <row r="36" spans="2:17" ht="13">
      <c r="B36" s="109">
        <v>14</v>
      </c>
      <c r="C36" s="108"/>
      <c r="D36" s="108"/>
      <c r="E36" s="134">
        <f>SUMIF('WP 1'!$C:$C,$C36,'WP 1'!$H:$H)+SUMIF('WP 2'!$C:$C,$C36,'WP 2'!$H:$H)+SUMIF('WP 3'!$C:$C,$C36,'WP 3'!$H:$H)+SUMIF('WP 4'!$C:$C,$C36,'WP 4'!$H:$H)+SUMIF('WP 5'!$C:$C,$C36,'WP 5'!$H:$H)+SUMIF(Projectmanagement!$C:$C,$C36,Projectmanagement!$H:$H)+SUMIF('Materiële kosten'!C:C,$C36,'Materiële kosten'!D:D)</f>
        <v>0</v>
      </c>
      <c r="F36" s="135"/>
      <c r="G36" s="135"/>
      <c r="H36" s="145" t="str">
        <f>IF(Tabel3[[#This Row],[Begrote kosten]]-Tabel3[[#This Row],[In kind bijdragen en cofin.]]-Tabel3[[#This Row],[Cash cofinanciering]]=0,"",Tabel3[[#This Row],[Begrote kosten]]-Tabel3[[#This Row],[In kind bijdragen en cofin.]]-Tabel3[[#This Row],[Cash cofinanciering]])</f>
        <v/>
      </c>
      <c r="I36" s="83" t="b">
        <f>AND(Tabel3[[#This Row],[Organisatietype]]="Niet-hogeschool",NOT(Tabel3[[#This Row],[Begrote kosten]]=0),SUM(Tabel3[[#This Row],[In kind bijdragen en cofin.]:[Cash cofinanciering]])&lt;Tabel3[[#This Row],[Gevraagde subsidie]])</f>
        <v>0</v>
      </c>
      <c r="J36" s="179">
        <v>14</v>
      </c>
      <c r="K36" s="108"/>
      <c r="L36" s="108"/>
      <c r="M36" s="143">
        <f>SUMIF('WP 1'!$C:$C,$K36,'WP 1'!$L:$L)+SUMIF('WP 2'!$C:$C,$K36,'WP 2'!$L:$L)+SUMIF('WP 3'!$C:$C,$K36,'WP 3'!$L:$L)+SUMIF('WP 4'!$C:$C,$K36,'WP 4'!$L:$L)+SUMIF('WP 5'!$C:$C,$K36,'WP 5'!$L:$L)+SUMIF(Projectmanagement!$C:$C,$K36,Projectmanagement!$L:$L)+SUMIF('Materiële kosten'!$C:$C,$K36,'Materiële kosten'!F:F)</f>
        <v>0</v>
      </c>
      <c r="N36" s="110"/>
      <c r="O36" s="110"/>
      <c r="P36" s="145" t="str">
        <f>IF(Tabel6[[#This Row],[Begrote kosten]]-Tabel6[[#This Row],[In kind bijdragen en cofin.]]-Tabel6[[#This Row],[Cash cofinanciering]]=0,"",Tabel6[[#This Row],[Begrote kosten]]-Tabel6[[#This Row],[In kind bijdragen en cofin.]]-Tabel6[[#This Row],[Cash cofinanciering]])</f>
        <v/>
      </c>
      <c r="Q36" s="277" t="b">
        <f>AND(Tabel6[[#This Row],[Organisatietype]]="Niet-hogeschool",NOT(Tabel6[[#This Row],[Begrote kosten]]=0),SUM(Tabel6[[#This Row],[In kind bijdragen en cofin.]:[Cash cofinanciering]])&lt;Tabel6[[#This Row],[Gevraagde subsidie]])</f>
        <v>0</v>
      </c>
    </row>
    <row r="37" spans="2:17" ht="13">
      <c r="B37" s="109">
        <v>15</v>
      </c>
      <c r="C37" s="53"/>
      <c r="D37" s="53"/>
      <c r="E37" s="134">
        <f>SUMIF('WP 1'!$C:$C,$C37,'WP 1'!$H:$H)+SUMIF('WP 2'!$C:$C,$C37,'WP 2'!$H:$H)+SUMIF('WP 3'!$C:$C,$C37,'WP 3'!$H:$H)+SUMIF('WP 4'!$C:$C,$C37,'WP 4'!$H:$H)+SUMIF('WP 5'!$C:$C,$C37,'WP 5'!$H:$H)+SUMIF(Projectmanagement!$C:$C,$C37,Projectmanagement!$H:$H)+SUMIF('Materiële kosten'!C:C,$C37,'Materiële kosten'!D:D)</f>
        <v>0</v>
      </c>
      <c r="F37" s="135"/>
      <c r="G37" s="135"/>
      <c r="H37" s="145" t="str">
        <f>IF(Tabel3[[#This Row],[Begrote kosten]]-Tabel3[[#This Row],[In kind bijdragen en cofin.]]-Tabel3[[#This Row],[Cash cofinanciering]]=0,"",Tabel3[[#This Row],[Begrote kosten]]-Tabel3[[#This Row],[In kind bijdragen en cofin.]]-Tabel3[[#This Row],[Cash cofinanciering]])</f>
        <v/>
      </c>
      <c r="I37" s="83" t="b">
        <f>AND(Tabel3[[#This Row],[Organisatietype]]="Niet-hogeschool",NOT(Tabel3[[#This Row],[Begrote kosten]]=0),SUM(Tabel3[[#This Row],[In kind bijdragen en cofin.]:[Cash cofinanciering]])&lt;Tabel3[[#This Row],[Gevraagde subsidie]])</f>
        <v>0</v>
      </c>
      <c r="J37" s="179">
        <v>15</v>
      </c>
      <c r="K37" s="53"/>
      <c r="L37" s="53"/>
      <c r="M37" s="143">
        <f>SUMIF('WP 1'!$C:$C,$K37,'WP 1'!$L:$L)+SUMIF('WP 2'!$C:$C,$K37,'WP 2'!$L:$L)+SUMIF('WP 3'!$C:$C,$K37,'WP 3'!$L:$L)+SUMIF('WP 4'!$C:$C,$K37,'WP 4'!$L:$L)+SUMIF('WP 5'!$C:$C,$K37,'WP 5'!$L:$L)+SUMIF(Projectmanagement!$C:$C,$K37,Projectmanagement!$L:$L)+SUMIF('Materiële kosten'!$C:$C,$K37,'Materiële kosten'!F:F)</f>
        <v>0</v>
      </c>
      <c r="N37" s="110"/>
      <c r="O37" s="110"/>
      <c r="P37" s="145" t="str">
        <f>IF(Tabel6[[#This Row],[Begrote kosten]]-Tabel6[[#This Row],[In kind bijdragen en cofin.]]-Tabel6[[#This Row],[Cash cofinanciering]]=0,"",Tabel6[[#This Row],[Begrote kosten]]-Tabel6[[#This Row],[In kind bijdragen en cofin.]]-Tabel6[[#This Row],[Cash cofinanciering]])</f>
        <v/>
      </c>
      <c r="Q37" s="277" t="b">
        <f>AND(Tabel6[[#This Row],[Organisatietype]]="Niet-hogeschool",NOT(Tabel6[[#This Row],[Begrote kosten]]=0),SUM(Tabel6[[#This Row],[In kind bijdragen en cofin.]:[Cash cofinanciering]])&lt;Tabel6[[#This Row],[Gevraagde subsidie]])</f>
        <v>0</v>
      </c>
    </row>
    <row r="38" spans="2:17" ht="13">
      <c r="B38" s="109">
        <v>16</v>
      </c>
      <c r="C38" s="53"/>
      <c r="D38" s="53"/>
      <c r="E38" s="134">
        <f>SUMIF('WP 1'!$C:$C,$C38,'WP 1'!$H:$H)+SUMIF('WP 2'!$C:$C,$C38,'WP 2'!$H:$H)+SUMIF('WP 3'!$C:$C,$C38,'WP 3'!$H:$H)+SUMIF('WP 4'!$C:$C,$C38,'WP 4'!$H:$H)+SUMIF('WP 5'!$C:$C,$C38,'WP 5'!$H:$H)+SUMIF(Projectmanagement!$C:$C,$C38,Projectmanagement!$H:$H)+SUMIF('Materiële kosten'!C:C,$C38,'Materiële kosten'!D:D)</f>
        <v>0</v>
      </c>
      <c r="F38" s="135"/>
      <c r="G38" s="135"/>
      <c r="H38" s="145" t="str">
        <f>IF(Tabel3[[#This Row],[Begrote kosten]]-Tabel3[[#This Row],[In kind bijdragen en cofin.]]-Tabel3[[#This Row],[Cash cofinanciering]]=0,"",Tabel3[[#This Row],[Begrote kosten]]-Tabel3[[#This Row],[In kind bijdragen en cofin.]]-Tabel3[[#This Row],[Cash cofinanciering]])</f>
        <v/>
      </c>
      <c r="I38" s="83" t="b">
        <f>AND(Tabel3[[#This Row],[Organisatietype]]="Niet-hogeschool",NOT(Tabel3[[#This Row],[Begrote kosten]]=0),SUM(Tabel3[[#This Row],[In kind bijdragen en cofin.]:[Cash cofinanciering]])&lt;Tabel3[[#This Row],[Gevraagde subsidie]])</f>
        <v>0</v>
      </c>
      <c r="J38" s="179">
        <v>16</v>
      </c>
      <c r="K38" s="53"/>
      <c r="L38" s="53"/>
      <c r="M38" s="143">
        <f>SUMIF('WP 1'!$C:$C,$K38,'WP 1'!$L:$L)+SUMIF('WP 2'!$C:$C,$K38,'WP 2'!$L:$L)+SUMIF('WP 3'!$C:$C,$K38,'WP 3'!$L:$L)+SUMIF('WP 4'!$C:$C,$K38,'WP 4'!$L:$L)+SUMIF('WP 5'!$C:$C,$K38,'WP 5'!$L:$L)+SUMIF(Projectmanagement!$C:$C,$K38,Projectmanagement!$L:$L)+SUMIF('Materiële kosten'!$C:$C,$K38,'Materiële kosten'!F:F)</f>
        <v>0</v>
      </c>
      <c r="N38" s="110"/>
      <c r="O38" s="110"/>
      <c r="P38" s="145" t="str">
        <f>IF(Tabel6[[#This Row],[Begrote kosten]]-Tabel6[[#This Row],[In kind bijdragen en cofin.]]-Tabel6[[#This Row],[Cash cofinanciering]]=0,"",Tabel6[[#This Row],[Begrote kosten]]-Tabel6[[#This Row],[In kind bijdragen en cofin.]]-Tabel6[[#This Row],[Cash cofinanciering]])</f>
        <v/>
      </c>
      <c r="Q38" s="277" t="b">
        <f>AND(Tabel6[[#This Row],[Organisatietype]]="Niet-hogeschool",NOT(Tabel6[[#This Row],[Begrote kosten]]=0),SUM(Tabel6[[#This Row],[In kind bijdragen en cofin.]:[Cash cofinanciering]])&lt;Tabel6[[#This Row],[Gevraagde subsidie]])</f>
        <v>0</v>
      </c>
    </row>
    <row r="39" spans="2:17" ht="13">
      <c r="B39" s="109">
        <v>17</v>
      </c>
      <c r="C39" s="53"/>
      <c r="D39" s="53"/>
      <c r="E39" s="134">
        <f>SUMIF('WP 1'!$C:$C,$C39,'WP 1'!$H:$H)+SUMIF('WP 2'!$C:$C,$C39,'WP 2'!$H:$H)+SUMIF('WP 3'!$C:$C,$C39,'WP 3'!$H:$H)+SUMIF('WP 4'!$C:$C,$C39,'WP 4'!$H:$H)+SUMIF('WP 5'!$C:$C,$C39,'WP 5'!$H:$H)+SUMIF(Projectmanagement!$C:$C,$C39,Projectmanagement!$H:$H)+SUMIF('Materiële kosten'!C:C,$C39,'Materiële kosten'!D:D)</f>
        <v>0</v>
      </c>
      <c r="F39" s="135"/>
      <c r="G39" s="135"/>
      <c r="H39" s="145" t="str">
        <f>IF(Tabel3[[#This Row],[Begrote kosten]]-Tabel3[[#This Row],[In kind bijdragen en cofin.]]-Tabel3[[#This Row],[Cash cofinanciering]]=0,"",Tabel3[[#This Row],[Begrote kosten]]-Tabel3[[#This Row],[In kind bijdragen en cofin.]]-Tabel3[[#This Row],[Cash cofinanciering]])</f>
        <v/>
      </c>
      <c r="I39" s="83" t="b">
        <f>AND(Tabel3[[#This Row],[Organisatietype]]="Niet-hogeschool",NOT(Tabel3[[#This Row],[Begrote kosten]]=0),SUM(Tabel3[[#This Row],[In kind bijdragen en cofin.]:[Cash cofinanciering]])&lt;Tabel3[[#This Row],[Gevraagde subsidie]])</f>
        <v>0</v>
      </c>
      <c r="J39" s="179">
        <v>17</v>
      </c>
      <c r="K39" s="53"/>
      <c r="L39" s="53"/>
      <c r="M39" s="143">
        <f>SUMIF('WP 1'!$C:$C,$K39,'WP 1'!$L:$L)+SUMIF('WP 2'!$C:$C,$K39,'WP 2'!$L:$L)+SUMIF('WP 3'!$C:$C,$K39,'WP 3'!$L:$L)+SUMIF('WP 4'!$C:$C,$K39,'WP 4'!$L:$L)+SUMIF('WP 5'!$C:$C,$K39,'WP 5'!$L:$L)+SUMIF(Projectmanagement!$C:$C,$K39,Projectmanagement!$L:$L)+SUMIF('Materiële kosten'!$C:$C,$K39,'Materiële kosten'!F:F)</f>
        <v>0</v>
      </c>
      <c r="N39" s="110"/>
      <c r="O39" s="110"/>
      <c r="P39" s="145" t="str">
        <f>IF(Tabel6[[#This Row],[Begrote kosten]]-Tabel6[[#This Row],[In kind bijdragen en cofin.]]-Tabel6[[#This Row],[Cash cofinanciering]]=0,"",Tabel6[[#This Row],[Begrote kosten]]-Tabel6[[#This Row],[In kind bijdragen en cofin.]]-Tabel6[[#This Row],[Cash cofinanciering]])</f>
        <v/>
      </c>
      <c r="Q39" s="277" t="b">
        <f>AND(Tabel6[[#This Row],[Organisatietype]]="Niet-hogeschool",NOT(Tabel6[[#This Row],[Begrote kosten]]=0),SUM(Tabel6[[#This Row],[In kind bijdragen en cofin.]:[Cash cofinanciering]])&lt;Tabel6[[#This Row],[Gevraagde subsidie]])</f>
        <v>0</v>
      </c>
    </row>
    <row r="40" spans="2:17" ht="13">
      <c r="B40" s="109">
        <v>18</v>
      </c>
      <c r="C40" s="53"/>
      <c r="D40" s="53"/>
      <c r="E40" s="134">
        <f>SUMIF('WP 1'!$C:$C,$C40,'WP 1'!$H:$H)+SUMIF('WP 2'!$C:$C,$C40,'WP 2'!$H:$H)+SUMIF('WP 3'!$C:$C,$C40,'WP 3'!$H:$H)+SUMIF('WP 4'!$C:$C,$C40,'WP 4'!$H:$H)+SUMIF('WP 5'!$C:$C,$C40,'WP 5'!$H:$H)+SUMIF(Projectmanagement!$C:$C,$C40,Projectmanagement!$H:$H)+SUMIF('Materiële kosten'!C:C,$C40,'Materiële kosten'!D:D)</f>
        <v>0</v>
      </c>
      <c r="F40" s="135"/>
      <c r="G40" s="135"/>
      <c r="H40" s="145" t="str">
        <f>IF(Tabel3[[#This Row],[Begrote kosten]]-Tabel3[[#This Row],[In kind bijdragen en cofin.]]-Tabel3[[#This Row],[Cash cofinanciering]]=0,"",Tabel3[[#This Row],[Begrote kosten]]-Tabel3[[#This Row],[In kind bijdragen en cofin.]]-Tabel3[[#This Row],[Cash cofinanciering]])</f>
        <v/>
      </c>
      <c r="I40" s="83" t="b">
        <f>AND(Tabel3[[#This Row],[Organisatietype]]="Niet-hogeschool",NOT(Tabel3[[#This Row],[Begrote kosten]]=0),SUM(Tabel3[[#This Row],[In kind bijdragen en cofin.]:[Cash cofinanciering]])&lt;Tabel3[[#This Row],[Gevraagde subsidie]])</f>
        <v>0</v>
      </c>
      <c r="J40" s="179">
        <v>18</v>
      </c>
      <c r="K40" s="53"/>
      <c r="L40" s="53"/>
      <c r="M40" s="143">
        <f>SUMIF('WP 1'!$C:$C,$K40,'WP 1'!$L:$L)+SUMIF('WP 2'!$C:$C,$K40,'WP 2'!$L:$L)+SUMIF('WP 3'!$C:$C,$K40,'WP 3'!$L:$L)+SUMIF('WP 4'!$C:$C,$K40,'WP 4'!$L:$L)+SUMIF('WP 5'!$C:$C,$K40,'WP 5'!$L:$L)+SUMIF(Projectmanagement!$C:$C,$K40,Projectmanagement!$L:$L)+SUMIF('Materiële kosten'!$C:$C,$K40,'Materiële kosten'!F:F)</f>
        <v>0</v>
      </c>
      <c r="N40" s="110"/>
      <c r="O40" s="110"/>
      <c r="P40" s="145" t="str">
        <f>IF(Tabel6[[#This Row],[Begrote kosten]]-Tabel6[[#This Row],[In kind bijdragen en cofin.]]-Tabel6[[#This Row],[Cash cofinanciering]]=0,"",Tabel6[[#This Row],[Begrote kosten]]-Tabel6[[#This Row],[In kind bijdragen en cofin.]]-Tabel6[[#This Row],[Cash cofinanciering]])</f>
        <v/>
      </c>
      <c r="Q40" s="277" t="b">
        <f>AND(Tabel6[[#This Row],[Organisatietype]]="Niet-hogeschool",NOT(Tabel6[[#This Row],[Begrote kosten]]=0),SUM(Tabel6[[#This Row],[In kind bijdragen en cofin.]:[Cash cofinanciering]])&lt;Tabel6[[#This Row],[Gevraagde subsidie]])</f>
        <v>0</v>
      </c>
    </row>
    <row r="41" spans="2:17" ht="13">
      <c r="B41" s="109">
        <v>19</v>
      </c>
      <c r="C41" s="53"/>
      <c r="D41" s="53"/>
      <c r="E41" s="134">
        <f>SUMIF('WP 1'!$C:$C,$C41,'WP 1'!$H:$H)+SUMIF('WP 2'!$C:$C,$C41,'WP 2'!$H:$H)+SUMIF('WP 3'!$C:$C,$C41,'WP 3'!$H:$H)+SUMIF('WP 4'!$C:$C,$C41,'WP 4'!$H:$H)+SUMIF('WP 5'!$C:$C,$C41,'WP 5'!$H:$H)+SUMIF(Projectmanagement!$C:$C,$C41,Projectmanagement!$H:$H)+SUMIF('Materiële kosten'!C:C,$C41,'Materiële kosten'!D:D)</f>
        <v>0</v>
      </c>
      <c r="F41" s="135"/>
      <c r="G41" s="135"/>
      <c r="H41" s="145" t="str">
        <f>IF(Tabel3[[#This Row],[Begrote kosten]]-Tabel3[[#This Row],[In kind bijdragen en cofin.]]-Tabel3[[#This Row],[Cash cofinanciering]]=0,"",Tabel3[[#This Row],[Begrote kosten]]-Tabel3[[#This Row],[In kind bijdragen en cofin.]]-Tabel3[[#This Row],[Cash cofinanciering]])</f>
        <v/>
      </c>
      <c r="I41" s="83" t="b">
        <f>AND(Tabel3[[#This Row],[Organisatietype]]="Niet-hogeschool",NOT(Tabel3[[#This Row],[Begrote kosten]]=0),SUM(Tabel3[[#This Row],[In kind bijdragen en cofin.]:[Cash cofinanciering]])&lt;Tabel3[[#This Row],[Gevraagde subsidie]])</f>
        <v>0</v>
      </c>
      <c r="J41" s="179">
        <v>19</v>
      </c>
      <c r="K41" s="53"/>
      <c r="L41" s="53"/>
      <c r="M41" s="143">
        <f>SUMIF('WP 1'!$C:$C,$K41,'WP 1'!$L:$L)+SUMIF('WP 2'!$C:$C,$K41,'WP 2'!$L:$L)+SUMIF('WP 3'!$C:$C,$K41,'WP 3'!$L:$L)+SUMIF('WP 4'!$C:$C,$K41,'WP 4'!$L:$L)+SUMIF('WP 5'!$C:$C,$K41,'WP 5'!$L:$L)+SUMIF(Projectmanagement!$C:$C,$K41,Projectmanagement!$L:$L)+SUMIF('Materiële kosten'!$C:$C,$K41,'Materiële kosten'!F:F)</f>
        <v>0</v>
      </c>
      <c r="N41" s="110"/>
      <c r="O41" s="110"/>
      <c r="P41" s="145" t="str">
        <f>IF(Tabel6[[#This Row],[Begrote kosten]]-Tabel6[[#This Row],[In kind bijdragen en cofin.]]-Tabel6[[#This Row],[Cash cofinanciering]]=0,"",Tabel6[[#This Row],[Begrote kosten]]-Tabel6[[#This Row],[In kind bijdragen en cofin.]]-Tabel6[[#This Row],[Cash cofinanciering]])</f>
        <v/>
      </c>
      <c r="Q41" s="277" t="b">
        <f>AND(Tabel6[[#This Row],[Organisatietype]]="Niet-hogeschool",NOT(Tabel6[[#This Row],[Begrote kosten]]=0),SUM(Tabel6[[#This Row],[In kind bijdragen en cofin.]:[Cash cofinanciering]])&lt;Tabel6[[#This Row],[Gevraagde subsidie]])</f>
        <v>0</v>
      </c>
    </row>
    <row r="42" spans="2:17" ht="13">
      <c r="B42" s="109">
        <v>20</v>
      </c>
      <c r="C42" s="53"/>
      <c r="D42" s="53"/>
      <c r="E42" s="134">
        <f>SUMIF('WP 1'!$C:$C,$C42,'WP 1'!$H:$H)+SUMIF('WP 2'!$C:$C,$C42,'WP 2'!$H:$H)+SUMIF('WP 3'!$C:$C,$C42,'WP 3'!$H:$H)+SUMIF('WP 4'!$C:$C,$C42,'WP 4'!$H:$H)+SUMIF('WP 5'!$C:$C,$C42,'WP 5'!$H:$H)+SUMIF(Projectmanagement!$C:$C,$C42,Projectmanagement!$H:$H)+SUMIF('Materiële kosten'!C:C,$C42,'Materiële kosten'!D:D)</f>
        <v>0</v>
      </c>
      <c r="F42" s="135"/>
      <c r="G42" s="135"/>
      <c r="H42" s="145" t="str">
        <f>IF(Tabel3[[#This Row],[Begrote kosten]]-Tabel3[[#This Row],[In kind bijdragen en cofin.]]-Tabel3[[#This Row],[Cash cofinanciering]]=0,"",Tabel3[[#This Row],[Begrote kosten]]-Tabel3[[#This Row],[In kind bijdragen en cofin.]]-Tabel3[[#This Row],[Cash cofinanciering]])</f>
        <v/>
      </c>
      <c r="I42" s="83" t="b">
        <f>AND(Tabel3[[#This Row],[Organisatietype]]="Niet-hogeschool",NOT(Tabel3[[#This Row],[Begrote kosten]]=0),SUM(Tabel3[[#This Row],[In kind bijdragen en cofin.]:[Cash cofinanciering]])&lt;Tabel3[[#This Row],[Gevraagde subsidie]])</f>
        <v>0</v>
      </c>
      <c r="J42" s="179">
        <v>20</v>
      </c>
      <c r="K42" s="53"/>
      <c r="L42" s="53"/>
      <c r="M42" s="143">
        <f>SUMIF('WP 1'!$C:$C,$K42,'WP 1'!$L:$L)+SUMIF('WP 2'!$C:$C,$K42,'WP 2'!$L:$L)+SUMIF('WP 3'!$C:$C,$K42,'WP 3'!$L:$L)+SUMIF('WP 4'!$C:$C,$K42,'WP 4'!$L:$L)+SUMIF('WP 5'!$C:$C,$K42,'WP 5'!$L:$L)+SUMIF(Projectmanagement!$C:$C,$K42,Projectmanagement!$L:$L)+SUMIF('Materiële kosten'!$C:$C,$K42,'Materiële kosten'!F:F)</f>
        <v>0</v>
      </c>
      <c r="N42" s="110"/>
      <c r="O42" s="110"/>
      <c r="P42" s="145" t="str">
        <f>IF(Tabel6[[#This Row],[Begrote kosten]]-Tabel6[[#This Row],[In kind bijdragen en cofin.]]-Tabel6[[#This Row],[Cash cofinanciering]]=0,"",Tabel6[[#This Row],[Begrote kosten]]-Tabel6[[#This Row],[In kind bijdragen en cofin.]]-Tabel6[[#This Row],[Cash cofinanciering]])</f>
        <v/>
      </c>
      <c r="Q42" s="277" t="b">
        <f>AND(Tabel6[[#This Row],[Organisatietype]]="Niet-hogeschool",NOT(Tabel6[[#This Row],[Begrote kosten]]=0),SUM(Tabel6[[#This Row],[In kind bijdragen en cofin.]:[Cash cofinanciering]])&lt;Tabel6[[#This Row],[Gevraagde subsidie]])</f>
        <v>0</v>
      </c>
    </row>
    <row r="43" spans="2:17" ht="13">
      <c r="B43" s="109">
        <v>21</v>
      </c>
      <c r="C43" s="53"/>
      <c r="D43" s="53"/>
      <c r="E43" s="134">
        <f>SUMIF('WP 1'!$C:$C,$C43,'WP 1'!$H:$H)+SUMIF('WP 2'!$C:$C,$C43,'WP 2'!$H:$H)+SUMIF('WP 3'!$C:$C,$C43,'WP 3'!$H:$H)+SUMIF('WP 4'!$C:$C,$C43,'WP 4'!$H:$H)+SUMIF('WP 5'!$C:$C,$C43,'WP 5'!$H:$H)+SUMIF(Projectmanagement!$C:$C,$C43,Projectmanagement!$H:$H)+SUMIF('Materiële kosten'!C:C,$C43,'Materiële kosten'!D:D)</f>
        <v>0</v>
      </c>
      <c r="F43" s="135"/>
      <c r="G43" s="135"/>
      <c r="H43" s="145" t="str">
        <f>IF(Tabel3[[#This Row],[Begrote kosten]]-Tabel3[[#This Row],[In kind bijdragen en cofin.]]-Tabel3[[#This Row],[Cash cofinanciering]]=0,"",Tabel3[[#This Row],[Begrote kosten]]-Tabel3[[#This Row],[In kind bijdragen en cofin.]]-Tabel3[[#This Row],[Cash cofinanciering]])</f>
        <v/>
      </c>
      <c r="I43" s="83" t="b">
        <f>AND(Tabel3[[#This Row],[Organisatietype]]="Niet-hogeschool",NOT(Tabel3[[#This Row],[Begrote kosten]]=0),SUM(Tabel3[[#This Row],[In kind bijdragen en cofin.]:[Cash cofinanciering]])&lt;Tabel3[[#This Row],[Gevraagde subsidie]])</f>
        <v>0</v>
      </c>
      <c r="J43" s="179">
        <v>21</v>
      </c>
      <c r="K43" s="53"/>
      <c r="L43" s="53"/>
      <c r="M43" s="143">
        <f>SUMIF('WP 1'!$C:$C,$K43,'WP 1'!$L:$L)+SUMIF('WP 2'!$C:$C,$K43,'WP 2'!$L:$L)+SUMIF('WP 3'!$C:$C,$K43,'WP 3'!$L:$L)+SUMIF('WP 4'!$C:$C,$K43,'WP 4'!$L:$L)+SUMIF('WP 5'!$C:$C,$K43,'WP 5'!$L:$L)+SUMIF(Projectmanagement!$C:$C,$K43,Projectmanagement!$L:$L)+SUMIF('Materiële kosten'!$C:$C,$K43,'Materiële kosten'!F:F)</f>
        <v>0</v>
      </c>
      <c r="N43" s="110"/>
      <c r="O43" s="110"/>
      <c r="P43" s="145" t="str">
        <f>IF(Tabel6[[#This Row],[Begrote kosten]]-Tabel6[[#This Row],[In kind bijdragen en cofin.]]-Tabel6[[#This Row],[Cash cofinanciering]]=0,"",Tabel6[[#This Row],[Begrote kosten]]-Tabel6[[#This Row],[In kind bijdragen en cofin.]]-Tabel6[[#This Row],[Cash cofinanciering]])</f>
        <v/>
      </c>
      <c r="Q43" s="277" t="b">
        <f>AND(Tabel6[[#This Row],[Organisatietype]]="Niet-hogeschool",NOT(Tabel6[[#This Row],[Begrote kosten]]=0),SUM(Tabel6[[#This Row],[In kind bijdragen en cofin.]:[Cash cofinanciering]])&lt;Tabel6[[#This Row],[Gevraagde subsidie]])</f>
        <v>0</v>
      </c>
    </row>
    <row r="44" spans="2:17" ht="13">
      <c r="B44" s="109">
        <v>22</v>
      </c>
      <c r="C44" s="53"/>
      <c r="D44" s="53"/>
      <c r="E44" s="134">
        <f>SUMIF('WP 1'!$C:$C,$C44,'WP 1'!$H:$H)+SUMIF('WP 2'!$C:$C,$C44,'WP 2'!$H:$H)+SUMIF('WP 3'!$C:$C,$C44,'WP 3'!$H:$H)+SUMIF('WP 4'!$C:$C,$C44,'WP 4'!$H:$H)+SUMIF('WP 5'!$C:$C,$C44,'WP 5'!$H:$H)+SUMIF(Projectmanagement!$C:$C,$C44,Projectmanagement!$H:$H)+SUMIF('Materiële kosten'!C:C,$C44,'Materiële kosten'!D:D)</f>
        <v>0</v>
      </c>
      <c r="F44" s="135"/>
      <c r="G44" s="135"/>
      <c r="H44" s="145" t="str">
        <f>IF(Tabel3[[#This Row],[Begrote kosten]]-Tabel3[[#This Row],[In kind bijdragen en cofin.]]-Tabel3[[#This Row],[Cash cofinanciering]]=0,"",Tabel3[[#This Row],[Begrote kosten]]-Tabel3[[#This Row],[In kind bijdragen en cofin.]]-Tabel3[[#This Row],[Cash cofinanciering]])</f>
        <v/>
      </c>
      <c r="I44" s="83" t="b">
        <f>AND(Tabel3[[#This Row],[Organisatietype]]="Niet-hogeschool",NOT(Tabel3[[#This Row],[Begrote kosten]]=0),SUM(Tabel3[[#This Row],[In kind bijdragen en cofin.]:[Cash cofinanciering]])&lt;Tabel3[[#This Row],[Gevraagde subsidie]])</f>
        <v>0</v>
      </c>
      <c r="J44" s="179">
        <v>22</v>
      </c>
      <c r="K44" s="53"/>
      <c r="L44" s="53"/>
      <c r="M44" s="143">
        <f>SUMIF('WP 1'!$C:$C,$K44,'WP 1'!$L:$L)+SUMIF('WP 2'!$C:$C,$K44,'WP 2'!$L:$L)+SUMIF('WP 3'!$C:$C,$K44,'WP 3'!$L:$L)+SUMIF('WP 4'!$C:$C,$K44,'WP 4'!$L:$L)+SUMIF('WP 5'!$C:$C,$K44,'WP 5'!$L:$L)+SUMIF(Projectmanagement!$C:$C,$K44,Projectmanagement!$L:$L)+SUMIF('Materiële kosten'!$C:$C,$K44,'Materiële kosten'!F:F)</f>
        <v>0</v>
      </c>
      <c r="N44" s="110"/>
      <c r="O44" s="110"/>
      <c r="P44" s="145" t="str">
        <f>IF(Tabel6[[#This Row],[Begrote kosten]]-Tabel6[[#This Row],[In kind bijdragen en cofin.]]-Tabel6[[#This Row],[Cash cofinanciering]]=0,"",Tabel6[[#This Row],[Begrote kosten]]-Tabel6[[#This Row],[In kind bijdragen en cofin.]]-Tabel6[[#This Row],[Cash cofinanciering]])</f>
        <v/>
      </c>
      <c r="Q44" s="277" t="b">
        <f>AND(Tabel6[[#This Row],[Organisatietype]]="Niet-hogeschool",NOT(Tabel6[[#This Row],[Begrote kosten]]=0),SUM(Tabel6[[#This Row],[In kind bijdragen en cofin.]:[Cash cofinanciering]])&lt;Tabel6[[#This Row],[Gevraagde subsidie]])</f>
        <v>0</v>
      </c>
    </row>
    <row r="45" spans="2:17" ht="13">
      <c r="B45" s="109">
        <v>23</v>
      </c>
      <c r="C45" s="53"/>
      <c r="D45" s="53"/>
      <c r="E45" s="134">
        <f>SUMIF('WP 1'!$C:$C,$C45,'WP 1'!$H:$H)+SUMIF('WP 2'!$C:$C,$C45,'WP 2'!$H:$H)+SUMIF('WP 3'!$C:$C,$C45,'WP 3'!$H:$H)+SUMIF('WP 4'!$C:$C,$C45,'WP 4'!$H:$H)+SUMIF('WP 5'!$C:$C,$C45,'WP 5'!$H:$H)+SUMIF(Projectmanagement!$C:$C,$C45,Projectmanagement!$H:$H)+SUMIF('Materiële kosten'!C:C,$C45,'Materiële kosten'!D:D)</f>
        <v>0</v>
      </c>
      <c r="F45" s="135"/>
      <c r="G45" s="135"/>
      <c r="H45" s="145" t="str">
        <f>IF(Tabel3[[#This Row],[Begrote kosten]]-Tabel3[[#This Row],[In kind bijdragen en cofin.]]-Tabel3[[#This Row],[Cash cofinanciering]]=0,"",Tabel3[[#This Row],[Begrote kosten]]-Tabel3[[#This Row],[In kind bijdragen en cofin.]]-Tabel3[[#This Row],[Cash cofinanciering]])</f>
        <v/>
      </c>
      <c r="I45" s="83" t="b">
        <f>AND(Tabel3[[#This Row],[Organisatietype]]="Niet-hogeschool",NOT(Tabel3[[#This Row],[Begrote kosten]]=0),SUM(Tabel3[[#This Row],[In kind bijdragen en cofin.]:[Cash cofinanciering]])&lt;Tabel3[[#This Row],[Gevraagde subsidie]])</f>
        <v>0</v>
      </c>
      <c r="J45" s="179">
        <v>23</v>
      </c>
      <c r="K45" s="53"/>
      <c r="L45" s="53"/>
      <c r="M45" s="143">
        <f>SUMIF('WP 1'!$C:$C,$K45,'WP 1'!$L:$L)+SUMIF('WP 2'!$C:$C,$K45,'WP 2'!$L:$L)+SUMIF('WP 3'!$C:$C,$K45,'WP 3'!$L:$L)+SUMIF('WP 4'!$C:$C,$K45,'WP 4'!$L:$L)+SUMIF('WP 5'!$C:$C,$K45,'WP 5'!$L:$L)+SUMIF(Projectmanagement!$C:$C,$K45,Projectmanagement!$L:$L)+SUMIF('Materiële kosten'!$C:$C,$K45,'Materiële kosten'!F:F)</f>
        <v>0</v>
      </c>
      <c r="N45" s="110"/>
      <c r="O45" s="110"/>
      <c r="P45" s="145" t="str">
        <f>IF(Tabel6[[#This Row],[Begrote kosten]]-Tabel6[[#This Row],[In kind bijdragen en cofin.]]-Tabel6[[#This Row],[Cash cofinanciering]]=0,"",Tabel6[[#This Row],[Begrote kosten]]-Tabel6[[#This Row],[In kind bijdragen en cofin.]]-Tabel6[[#This Row],[Cash cofinanciering]])</f>
        <v/>
      </c>
      <c r="Q45" s="277" t="b">
        <f>AND(Tabel6[[#This Row],[Organisatietype]]="Niet-hogeschool",NOT(Tabel6[[#This Row],[Begrote kosten]]=0),SUM(Tabel6[[#This Row],[In kind bijdragen en cofin.]:[Cash cofinanciering]])&lt;Tabel6[[#This Row],[Gevraagde subsidie]])</f>
        <v>0</v>
      </c>
    </row>
    <row r="46" spans="2:17" ht="13">
      <c r="B46" s="109">
        <v>24</v>
      </c>
      <c r="C46" s="53"/>
      <c r="D46" s="53"/>
      <c r="E46" s="134">
        <f>SUMIF('WP 1'!$C:$C,$C46,'WP 1'!$H:$H)+SUMIF('WP 2'!$C:$C,$C46,'WP 2'!$H:$H)+SUMIF('WP 3'!$C:$C,$C46,'WP 3'!$H:$H)+SUMIF('WP 4'!$C:$C,$C46,'WP 4'!$H:$H)+SUMIF('WP 5'!$C:$C,$C46,'WP 5'!$H:$H)+SUMIF(Projectmanagement!$C:$C,$C46,Projectmanagement!$H:$H)+SUMIF('Materiële kosten'!C:C,$C46,'Materiële kosten'!D:D)</f>
        <v>0</v>
      </c>
      <c r="F46" s="135"/>
      <c r="G46" s="135"/>
      <c r="H46" s="145" t="str">
        <f>IF(Tabel3[[#This Row],[Begrote kosten]]-Tabel3[[#This Row],[In kind bijdragen en cofin.]]-Tabel3[[#This Row],[Cash cofinanciering]]=0,"",Tabel3[[#This Row],[Begrote kosten]]-Tabel3[[#This Row],[In kind bijdragen en cofin.]]-Tabel3[[#This Row],[Cash cofinanciering]])</f>
        <v/>
      </c>
      <c r="I46" s="83" t="b">
        <f>AND(Tabel3[[#This Row],[Organisatietype]]="Niet-hogeschool",NOT(Tabel3[[#This Row],[Begrote kosten]]=0),SUM(Tabel3[[#This Row],[In kind bijdragen en cofin.]:[Cash cofinanciering]])&lt;Tabel3[[#This Row],[Gevraagde subsidie]])</f>
        <v>0</v>
      </c>
      <c r="J46" s="179">
        <v>24</v>
      </c>
      <c r="K46" s="53"/>
      <c r="L46" s="53"/>
      <c r="M46" s="143">
        <f>SUMIF('WP 1'!$C:$C,$K46,'WP 1'!$L:$L)+SUMIF('WP 2'!$C:$C,$K46,'WP 2'!$L:$L)+SUMIF('WP 3'!$C:$C,$K46,'WP 3'!$L:$L)+SUMIF('WP 4'!$C:$C,$K46,'WP 4'!$L:$L)+SUMIF('WP 5'!$C:$C,$K46,'WP 5'!$L:$L)+SUMIF(Projectmanagement!$C:$C,$K46,Projectmanagement!$L:$L)+SUMIF('Materiële kosten'!$C:$C,$K46,'Materiële kosten'!F:F)</f>
        <v>0</v>
      </c>
      <c r="N46" s="110"/>
      <c r="O46" s="110"/>
      <c r="P46" s="145" t="str">
        <f>IF(Tabel6[[#This Row],[Begrote kosten]]-Tabel6[[#This Row],[In kind bijdragen en cofin.]]-Tabel6[[#This Row],[Cash cofinanciering]]=0,"",Tabel6[[#This Row],[Begrote kosten]]-Tabel6[[#This Row],[In kind bijdragen en cofin.]]-Tabel6[[#This Row],[Cash cofinanciering]])</f>
        <v/>
      </c>
      <c r="Q46" s="277" t="b">
        <f>AND(Tabel6[[#This Row],[Organisatietype]]="Niet-hogeschool",NOT(Tabel6[[#This Row],[Begrote kosten]]=0),SUM(Tabel6[[#This Row],[In kind bijdragen en cofin.]:[Cash cofinanciering]])&lt;Tabel6[[#This Row],[Gevraagde subsidie]])</f>
        <v>0</v>
      </c>
    </row>
    <row r="47" spans="2:17" ht="13">
      <c r="B47" s="109">
        <v>25</v>
      </c>
      <c r="C47" s="53"/>
      <c r="D47" s="53"/>
      <c r="E47" s="134">
        <f>SUMIF('WP 1'!$C:$C,$C47,'WP 1'!$H:$H)+SUMIF('WP 2'!$C:$C,$C47,'WP 2'!$H:$H)+SUMIF('WP 3'!$C:$C,$C47,'WP 3'!$H:$H)+SUMIF('WP 4'!$C:$C,$C47,'WP 4'!$H:$H)+SUMIF('WP 5'!$C:$C,$C47,'WP 5'!$H:$H)+SUMIF(Projectmanagement!$C:$C,$C47,Projectmanagement!$H:$H)+SUMIF('Materiële kosten'!C:C,$C47,'Materiële kosten'!D:D)</f>
        <v>0</v>
      </c>
      <c r="F47" s="135"/>
      <c r="G47" s="135"/>
      <c r="H47" s="145" t="str">
        <f>IF(Tabel3[[#This Row],[Begrote kosten]]-Tabel3[[#This Row],[In kind bijdragen en cofin.]]-Tabel3[[#This Row],[Cash cofinanciering]]=0,"",Tabel3[[#This Row],[Begrote kosten]]-Tabel3[[#This Row],[In kind bijdragen en cofin.]]-Tabel3[[#This Row],[Cash cofinanciering]])</f>
        <v/>
      </c>
      <c r="I47" s="83" t="b">
        <f>AND(Tabel3[[#This Row],[Organisatietype]]="Niet-hogeschool",NOT(Tabel3[[#This Row],[Begrote kosten]]=0),SUM(Tabel3[[#This Row],[In kind bijdragen en cofin.]:[Cash cofinanciering]])&lt;Tabel3[[#This Row],[Gevraagde subsidie]])</f>
        <v>0</v>
      </c>
      <c r="J47" s="179">
        <v>25</v>
      </c>
      <c r="K47" s="53"/>
      <c r="L47" s="53"/>
      <c r="M47" s="143">
        <f>SUMIF('WP 1'!$C:$C,$K47,'WP 1'!$L:$L)+SUMIF('WP 2'!$C:$C,$K47,'WP 2'!$L:$L)+SUMIF('WP 3'!$C:$C,$K47,'WP 3'!$L:$L)+SUMIF('WP 4'!$C:$C,$K47,'WP 4'!$L:$L)+SUMIF('WP 5'!$C:$C,$K47,'WP 5'!$L:$L)+SUMIF(Projectmanagement!$C:$C,$K47,Projectmanagement!$L:$L)+SUMIF('Materiële kosten'!$C:$C,$K47,'Materiële kosten'!F:F)</f>
        <v>0</v>
      </c>
      <c r="N47" s="110"/>
      <c r="O47" s="110"/>
      <c r="P47" s="145" t="str">
        <f>IF(Tabel6[[#This Row],[Begrote kosten]]-Tabel6[[#This Row],[In kind bijdragen en cofin.]]-Tabel6[[#This Row],[Cash cofinanciering]]=0,"",Tabel6[[#This Row],[Begrote kosten]]-Tabel6[[#This Row],[In kind bijdragen en cofin.]]-Tabel6[[#This Row],[Cash cofinanciering]])</f>
        <v/>
      </c>
      <c r="Q47" s="277" t="b">
        <f>AND(Tabel6[[#This Row],[Organisatietype]]="Niet-hogeschool",NOT(Tabel6[[#This Row],[Begrote kosten]]=0),SUM(Tabel6[[#This Row],[In kind bijdragen en cofin.]:[Cash cofinanciering]])&lt;Tabel6[[#This Row],[Gevraagde subsidie]])</f>
        <v>0</v>
      </c>
    </row>
    <row r="48" spans="2:17" ht="13">
      <c r="B48" s="109">
        <v>26</v>
      </c>
      <c r="C48" s="53"/>
      <c r="D48" s="53"/>
      <c r="E48" s="134">
        <f>SUMIF('WP 1'!$C:$C,$C48,'WP 1'!$H:$H)+SUMIF('WP 2'!$C:$C,$C48,'WP 2'!$H:$H)+SUMIF('WP 3'!$C:$C,$C48,'WP 3'!$H:$H)+SUMIF('WP 4'!$C:$C,$C48,'WP 4'!$H:$H)+SUMIF('WP 5'!$C:$C,$C48,'WP 5'!$H:$H)+SUMIF(Projectmanagement!$C:$C,$C48,Projectmanagement!$H:$H)+SUMIF('Materiële kosten'!C:C,$C48,'Materiële kosten'!D:D)</f>
        <v>0</v>
      </c>
      <c r="F48" s="135"/>
      <c r="G48" s="135"/>
      <c r="H48" s="145" t="str">
        <f>IF(Tabel3[[#This Row],[Begrote kosten]]-Tabel3[[#This Row],[In kind bijdragen en cofin.]]-Tabel3[[#This Row],[Cash cofinanciering]]=0,"",Tabel3[[#This Row],[Begrote kosten]]-Tabel3[[#This Row],[In kind bijdragen en cofin.]]-Tabel3[[#This Row],[Cash cofinanciering]])</f>
        <v/>
      </c>
      <c r="I48" s="83" t="b">
        <f>AND(Tabel3[[#This Row],[Organisatietype]]="Niet-hogeschool",NOT(Tabel3[[#This Row],[Begrote kosten]]=0),SUM(Tabel3[[#This Row],[In kind bijdragen en cofin.]:[Cash cofinanciering]])&lt;Tabel3[[#This Row],[Gevraagde subsidie]])</f>
        <v>0</v>
      </c>
      <c r="J48" s="179">
        <v>26</v>
      </c>
      <c r="K48" s="53"/>
      <c r="L48" s="53"/>
      <c r="M48" s="143">
        <f>SUMIF('WP 1'!$C:$C,$K48,'WP 1'!$L:$L)+SUMIF('WP 2'!$C:$C,$K48,'WP 2'!$L:$L)+SUMIF('WP 3'!$C:$C,$K48,'WP 3'!$L:$L)+SUMIF('WP 4'!$C:$C,$K48,'WP 4'!$L:$L)+SUMIF('WP 5'!$C:$C,$K48,'WP 5'!$L:$L)+SUMIF(Projectmanagement!$C:$C,$K48,Projectmanagement!$L:$L)+SUMIF('Materiële kosten'!$C:$C,$K48,'Materiële kosten'!F:F)</f>
        <v>0</v>
      </c>
      <c r="N48" s="110"/>
      <c r="O48" s="110"/>
      <c r="P48" s="145" t="str">
        <f>IF(Tabel6[[#This Row],[Begrote kosten]]-Tabel6[[#This Row],[In kind bijdragen en cofin.]]-Tabel6[[#This Row],[Cash cofinanciering]]=0,"",Tabel6[[#This Row],[Begrote kosten]]-Tabel6[[#This Row],[In kind bijdragen en cofin.]]-Tabel6[[#This Row],[Cash cofinanciering]])</f>
        <v/>
      </c>
      <c r="Q48" s="277" t="b">
        <f>AND(Tabel6[[#This Row],[Organisatietype]]="Niet-hogeschool",NOT(Tabel6[[#This Row],[Begrote kosten]]=0),SUM(Tabel6[[#This Row],[In kind bijdragen en cofin.]:[Cash cofinanciering]])&lt;Tabel6[[#This Row],[Gevraagde subsidie]])</f>
        <v>0</v>
      </c>
    </row>
    <row r="49" spans="2:17" ht="13">
      <c r="B49" s="109">
        <v>27</v>
      </c>
      <c r="C49" s="53"/>
      <c r="D49" s="53"/>
      <c r="E49" s="134">
        <f>SUMIF('WP 1'!$C:$C,$C49,'WP 1'!$H:$H)+SUMIF('WP 2'!$C:$C,$C49,'WP 2'!$H:$H)+SUMIF('WP 3'!$C:$C,$C49,'WP 3'!$H:$H)+SUMIF('WP 4'!$C:$C,$C49,'WP 4'!$H:$H)+SUMIF('WP 5'!$C:$C,$C49,'WP 5'!$H:$H)+SUMIF(Projectmanagement!$C:$C,$C49,Projectmanagement!$H:$H)+SUMIF('Materiële kosten'!C:C,$C49,'Materiële kosten'!D:D)</f>
        <v>0</v>
      </c>
      <c r="F49" s="135"/>
      <c r="G49" s="135"/>
      <c r="H49" s="145" t="str">
        <f>IF(Tabel3[[#This Row],[Begrote kosten]]-Tabel3[[#This Row],[In kind bijdragen en cofin.]]-Tabel3[[#This Row],[Cash cofinanciering]]=0,"",Tabel3[[#This Row],[Begrote kosten]]-Tabel3[[#This Row],[In kind bijdragen en cofin.]]-Tabel3[[#This Row],[Cash cofinanciering]])</f>
        <v/>
      </c>
      <c r="I49" s="83" t="b">
        <f>AND(Tabel3[[#This Row],[Organisatietype]]="Niet-hogeschool",NOT(Tabel3[[#This Row],[Begrote kosten]]=0),SUM(Tabel3[[#This Row],[In kind bijdragen en cofin.]:[Cash cofinanciering]])&lt;Tabel3[[#This Row],[Gevraagde subsidie]])</f>
        <v>0</v>
      </c>
      <c r="J49" s="179">
        <v>27</v>
      </c>
      <c r="K49" s="53"/>
      <c r="L49" s="53"/>
      <c r="M49" s="143">
        <f>SUMIF('WP 1'!$C:$C,$K49,'WP 1'!$L:$L)+SUMIF('WP 2'!$C:$C,$K49,'WP 2'!$L:$L)+SUMIF('WP 3'!$C:$C,$K49,'WP 3'!$L:$L)+SUMIF('WP 4'!$C:$C,$K49,'WP 4'!$L:$L)+SUMIF('WP 5'!$C:$C,$K49,'WP 5'!$L:$L)+SUMIF(Projectmanagement!$C:$C,$K49,Projectmanagement!$L:$L)+SUMIF('Materiële kosten'!$C:$C,$K49,'Materiële kosten'!F:F)</f>
        <v>0</v>
      </c>
      <c r="N49" s="110"/>
      <c r="O49" s="110"/>
      <c r="P49" s="145" t="str">
        <f>IF(Tabel6[[#This Row],[Begrote kosten]]-Tabel6[[#This Row],[In kind bijdragen en cofin.]]-Tabel6[[#This Row],[Cash cofinanciering]]=0,"",Tabel6[[#This Row],[Begrote kosten]]-Tabel6[[#This Row],[In kind bijdragen en cofin.]]-Tabel6[[#This Row],[Cash cofinanciering]])</f>
        <v/>
      </c>
      <c r="Q49" s="277" t="b">
        <f>AND(Tabel6[[#This Row],[Organisatietype]]="Niet-hogeschool",NOT(Tabel6[[#This Row],[Begrote kosten]]=0),SUM(Tabel6[[#This Row],[In kind bijdragen en cofin.]:[Cash cofinanciering]])&lt;Tabel6[[#This Row],[Gevraagde subsidie]])</f>
        <v>0</v>
      </c>
    </row>
    <row r="50" spans="2:17" ht="13">
      <c r="B50" s="109">
        <v>28</v>
      </c>
      <c r="C50" s="53"/>
      <c r="D50" s="53"/>
      <c r="E50" s="134">
        <f>SUMIF('WP 1'!$C:$C,$C50,'WP 1'!$H:$H)+SUMIF('WP 2'!$C:$C,$C50,'WP 2'!$H:$H)+SUMIF('WP 3'!$C:$C,$C50,'WP 3'!$H:$H)+SUMIF('WP 4'!$C:$C,$C50,'WP 4'!$H:$H)+SUMIF('WP 5'!$C:$C,$C50,'WP 5'!$H:$H)+SUMIF(Projectmanagement!$C:$C,$C50,Projectmanagement!$H:$H)+SUMIF('Materiële kosten'!C:C,$C50,'Materiële kosten'!D:D)</f>
        <v>0</v>
      </c>
      <c r="F50" s="135"/>
      <c r="G50" s="135"/>
      <c r="H50" s="145" t="str">
        <f>IF(Tabel3[[#This Row],[Begrote kosten]]-Tabel3[[#This Row],[In kind bijdragen en cofin.]]-Tabel3[[#This Row],[Cash cofinanciering]]=0,"",Tabel3[[#This Row],[Begrote kosten]]-Tabel3[[#This Row],[In kind bijdragen en cofin.]]-Tabel3[[#This Row],[Cash cofinanciering]])</f>
        <v/>
      </c>
      <c r="I50" s="83" t="b">
        <f>AND(Tabel3[[#This Row],[Organisatietype]]="Niet-hogeschool",NOT(Tabel3[[#This Row],[Begrote kosten]]=0),SUM(Tabel3[[#This Row],[In kind bijdragen en cofin.]:[Cash cofinanciering]])&lt;Tabel3[[#This Row],[Gevraagde subsidie]])</f>
        <v>0</v>
      </c>
      <c r="J50" s="179">
        <v>28</v>
      </c>
      <c r="K50" s="53"/>
      <c r="L50" s="53"/>
      <c r="M50" s="143">
        <f>SUMIF('WP 1'!$C:$C,$K50,'WP 1'!$L:$L)+SUMIF('WP 2'!$C:$C,$K50,'WP 2'!$L:$L)+SUMIF('WP 3'!$C:$C,$K50,'WP 3'!$L:$L)+SUMIF('WP 4'!$C:$C,$K50,'WP 4'!$L:$L)+SUMIF('WP 5'!$C:$C,$K50,'WP 5'!$L:$L)+SUMIF(Projectmanagement!$C:$C,$K50,Projectmanagement!$L:$L)+SUMIF('Materiële kosten'!$C:$C,$K50,'Materiële kosten'!F:F)</f>
        <v>0</v>
      </c>
      <c r="N50" s="110"/>
      <c r="O50" s="110"/>
      <c r="P50" s="145" t="str">
        <f>IF(Tabel6[[#This Row],[Begrote kosten]]-Tabel6[[#This Row],[In kind bijdragen en cofin.]]-Tabel6[[#This Row],[Cash cofinanciering]]=0,"",Tabel6[[#This Row],[Begrote kosten]]-Tabel6[[#This Row],[In kind bijdragen en cofin.]]-Tabel6[[#This Row],[Cash cofinanciering]])</f>
        <v/>
      </c>
      <c r="Q50" s="277" t="b">
        <f>AND(Tabel6[[#This Row],[Organisatietype]]="Niet-hogeschool",NOT(Tabel6[[#This Row],[Begrote kosten]]=0),SUM(Tabel6[[#This Row],[In kind bijdragen en cofin.]:[Cash cofinanciering]])&lt;Tabel6[[#This Row],[Gevraagde subsidie]])</f>
        <v>0</v>
      </c>
    </row>
    <row r="51" spans="2:17" ht="13">
      <c r="B51" s="109">
        <v>29</v>
      </c>
      <c r="C51" s="53"/>
      <c r="D51" s="53"/>
      <c r="E51" s="134">
        <f>SUMIF('WP 1'!$C:$C,$C51,'WP 1'!$H:$H)+SUMIF('WP 2'!$C:$C,$C51,'WP 2'!$H:$H)+SUMIF('WP 3'!$C:$C,$C51,'WP 3'!$H:$H)+SUMIF('WP 4'!$C:$C,$C51,'WP 4'!$H:$H)+SUMIF('WP 5'!$C:$C,$C51,'WP 5'!$H:$H)+SUMIF(Projectmanagement!$C:$C,$C51,Projectmanagement!$H:$H)+SUMIF('Materiële kosten'!C:C,$C51,'Materiële kosten'!D:D)</f>
        <v>0</v>
      </c>
      <c r="F51" s="135"/>
      <c r="G51" s="135"/>
      <c r="H51" s="145" t="str">
        <f>IF(Tabel3[[#This Row],[Begrote kosten]]-Tabel3[[#This Row],[In kind bijdragen en cofin.]]-Tabel3[[#This Row],[Cash cofinanciering]]=0,"",Tabel3[[#This Row],[Begrote kosten]]-Tabel3[[#This Row],[In kind bijdragen en cofin.]]-Tabel3[[#This Row],[Cash cofinanciering]])</f>
        <v/>
      </c>
      <c r="I51" s="83" t="b">
        <f>AND(Tabel3[[#This Row],[Organisatietype]]="Niet-hogeschool",NOT(Tabel3[[#This Row],[Begrote kosten]]=0),SUM(Tabel3[[#This Row],[In kind bijdragen en cofin.]:[Cash cofinanciering]])&lt;Tabel3[[#This Row],[Gevraagde subsidie]])</f>
        <v>0</v>
      </c>
      <c r="J51" s="179">
        <v>29</v>
      </c>
      <c r="K51" s="53"/>
      <c r="L51" s="53"/>
      <c r="M51" s="143">
        <f>SUMIF('WP 1'!$C:$C,$K51,'WP 1'!$L:$L)+SUMIF('WP 2'!$C:$C,$K51,'WP 2'!$L:$L)+SUMIF('WP 3'!$C:$C,$K51,'WP 3'!$L:$L)+SUMIF('WP 4'!$C:$C,$K51,'WP 4'!$L:$L)+SUMIF('WP 5'!$C:$C,$K51,'WP 5'!$L:$L)+SUMIF(Projectmanagement!$C:$C,$K51,Projectmanagement!$L:$L)+SUMIF('Materiële kosten'!$C:$C,$K51,'Materiële kosten'!F:F)</f>
        <v>0</v>
      </c>
      <c r="N51" s="110"/>
      <c r="O51" s="110"/>
      <c r="P51" s="145" t="str">
        <f>IF(Tabel6[[#This Row],[Begrote kosten]]-Tabel6[[#This Row],[In kind bijdragen en cofin.]]-Tabel6[[#This Row],[Cash cofinanciering]]=0,"",Tabel6[[#This Row],[Begrote kosten]]-Tabel6[[#This Row],[In kind bijdragen en cofin.]]-Tabel6[[#This Row],[Cash cofinanciering]])</f>
        <v/>
      </c>
      <c r="Q51" s="277" t="b">
        <f>AND(Tabel6[[#This Row],[Organisatietype]]="Niet-hogeschool",NOT(Tabel6[[#This Row],[Begrote kosten]]=0),SUM(Tabel6[[#This Row],[In kind bijdragen en cofin.]:[Cash cofinanciering]])&lt;Tabel6[[#This Row],[Gevraagde subsidie]])</f>
        <v>0</v>
      </c>
    </row>
    <row r="52" spans="2:17" ht="13">
      <c r="B52" s="109">
        <v>30</v>
      </c>
      <c r="C52" s="53"/>
      <c r="D52" s="53"/>
      <c r="E52" s="134">
        <f>SUMIF('WP 1'!$C:$C,$C52,'WP 1'!$H:$H)+SUMIF('WP 2'!$C:$C,$C52,'WP 2'!$H:$H)+SUMIF('WP 3'!$C:$C,$C52,'WP 3'!$H:$H)+SUMIF('WP 4'!$C:$C,$C52,'WP 4'!$H:$H)+SUMIF('WP 5'!$C:$C,$C52,'WP 5'!$H:$H)+SUMIF(Projectmanagement!$C:$C,$C52,Projectmanagement!$H:$H)+SUMIF('Materiële kosten'!C:C,$C52,'Materiële kosten'!D:D)</f>
        <v>0</v>
      </c>
      <c r="F52" s="135"/>
      <c r="G52" s="135"/>
      <c r="H52" s="145" t="str">
        <f>IF(Tabel3[[#This Row],[Begrote kosten]]-Tabel3[[#This Row],[In kind bijdragen en cofin.]]-Tabel3[[#This Row],[Cash cofinanciering]]=0,"",Tabel3[[#This Row],[Begrote kosten]]-Tabel3[[#This Row],[In kind bijdragen en cofin.]]-Tabel3[[#This Row],[Cash cofinanciering]])</f>
        <v/>
      </c>
      <c r="I52" s="83" t="b">
        <f>AND(Tabel3[[#This Row],[Organisatietype]]="Niet-hogeschool",NOT(Tabel3[[#This Row],[Begrote kosten]]=0),SUM(Tabel3[[#This Row],[In kind bijdragen en cofin.]:[Cash cofinanciering]])&lt;Tabel3[[#This Row],[Gevraagde subsidie]])</f>
        <v>0</v>
      </c>
      <c r="J52" s="179">
        <v>30</v>
      </c>
      <c r="K52" s="53"/>
      <c r="L52" s="53"/>
      <c r="M52" s="143">
        <f>SUMIF('WP 1'!$C:$C,$K52,'WP 1'!$L:$L)+SUMIF('WP 2'!$C:$C,$K52,'WP 2'!$L:$L)+SUMIF('WP 3'!$C:$C,$K52,'WP 3'!$L:$L)+SUMIF('WP 4'!$C:$C,$K52,'WP 4'!$L:$L)+SUMIF('WP 5'!$C:$C,$K52,'WP 5'!$L:$L)+SUMIF(Projectmanagement!$C:$C,$K52,Projectmanagement!$L:$L)+SUMIF('Materiële kosten'!$C:$C,$K52,'Materiële kosten'!F:F)</f>
        <v>0</v>
      </c>
      <c r="N52" s="110"/>
      <c r="O52" s="110"/>
      <c r="P52" s="145" t="str">
        <f>IF(Tabel6[[#This Row],[Begrote kosten]]-Tabel6[[#This Row],[In kind bijdragen en cofin.]]-Tabel6[[#This Row],[Cash cofinanciering]]=0,"",Tabel6[[#This Row],[Begrote kosten]]-Tabel6[[#This Row],[In kind bijdragen en cofin.]]-Tabel6[[#This Row],[Cash cofinanciering]])</f>
        <v/>
      </c>
      <c r="Q52" s="277" t="b">
        <f>AND(Tabel6[[#This Row],[Organisatietype]]="Niet-hogeschool",NOT(Tabel6[[#This Row],[Begrote kosten]]=0),SUM(Tabel6[[#This Row],[In kind bijdragen en cofin.]:[Cash cofinanciering]])&lt;Tabel6[[#This Row],[Gevraagde subsidie]])</f>
        <v>0</v>
      </c>
    </row>
    <row r="53" spans="2:17" ht="13">
      <c r="B53" s="109">
        <v>31</v>
      </c>
      <c r="C53" s="53"/>
      <c r="D53" s="53"/>
      <c r="E53" s="134">
        <f>SUMIF('WP 1'!$C:$C,$C53,'WP 1'!$H:$H)+SUMIF('WP 2'!$C:$C,$C53,'WP 2'!$H:$H)+SUMIF('WP 3'!$C:$C,$C53,'WP 3'!$H:$H)+SUMIF('WP 4'!$C:$C,$C53,'WP 4'!$H:$H)+SUMIF('WP 5'!$C:$C,$C53,'WP 5'!$H:$H)+SUMIF(Projectmanagement!$C:$C,$C53,Projectmanagement!$H:$H)+SUMIF('Materiële kosten'!C:C,$C53,'Materiële kosten'!D:D)</f>
        <v>0</v>
      </c>
      <c r="F53" s="135"/>
      <c r="G53" s="135"/>
      <c r="H53" s="145" t="str">
        <f>IF(Tabel3[[#This Row],[Begrote kosten]]-Tabel3[[#This Row],[In kind bijdragen en cofin.]]-Tabel3[[#This Row],[Cash cofinanciering]]=0,"",Tabel3[[#This Row],[Begrote kosten]]-Tabel3[[#This Row],[In kind bijdragen en cofin.]]-Tabel3[[#This Row],[Cash cofinanciering]])</f>
        <v/>
      </c>
      <c r="I53" s="83" t="b">
        <f>AND(Tabel3[[#This Row],[Organisatietype]]="Niet-hogeschool",NOT(Tabel3[[#This Row],[Begrote kosten]]=0),SUM(Tabel3[[#This Row],[In kind bijdragen en cofin.]:[Cash cofinanciering]])&lt;Tabel3[[#This Row],[Gevraagde subsidie]])</f>
        <v>0</v>
      </c>
      <c r="J53" s="179">
        <v>31</v>
      </c>
      <c r="K53" s="53"/>
      <c r="L53" s="53"/>
      <c r="M53" s="143">
        <f>SUMIF('WP 1'!$C:$C,$K53,'WP 1'!$L:$L)+SUMIF('WP 2'!$C:$C,$K53,'WP 2'!$L:$L)+SUMIF('WP 3'!$C:$C,$K53,'WP 3'!$L:$L)+SUMIF('WP 4'!$C:$C,$K53,'WP 4'!$L:$L)+SUMIF('WP 5'!$C:$C,$K53,'WP 5'!$L:$L)+SUMIF(Projectmanagement!$C:$C,$K53,Projectmanagement!$L:$L)+SUMIF('Materiële kosten'!$C:$C,$K53,'Materiële kosten'!F:F)</f>
        <v>0</v>
      </c>
      <c r="N53" s="110"/>
      <c r="O53" s="110"/>
      <c r="P53" s="145" t="str">
        <f>IF(Tabel6[[#This Row],[Begrote kosten]]-Tabel6[[#This Row],[In kind bijdragen en cofin.]]-Tabel6[[#This Row],[Cash cofinanciering]]=0,"",Tabel6[[#This Row],[Begrote kosten]]-Tabel6[[#This Row],[In kind bijdragen en cofin.]]-Tabel6[[#This Row],[Cash cofinanciering]])</f>
        <v/>
      </c>
      <c r="Q53" s="277" t="b">
        <f>AND(Tabel6[[#This Row],[Organisatietype]]="Niet-hogeschool",NOT(Tabel6[[#This Row],[Begrote kosten]]=0),SUM(Tabel6[[#This Row],[In kind bijdragen en cofin.]:[Cash cofinanciering]])&lt;Tabel6[[#This Row],[Gevraagde subsidie]])</f>
        <v>0</v>
      </c>
    </row>
    <row r="54" spans="2:17" s="83" customFormat="1" ht="13">
      <c r="B54" s="109">
        <v>32</v>
      </c>
      <c r="C54" s="53"/>
      <c r="D54" s="53"/>
      <c r="E54" s="134">
        <f>SUMIF('WP 1'!$C:$C,$C54,'WP 1'!$H:$H)+SUMIF('WP 2'!$C:$C,$C54,'WP 2'!$H:$H)+SUMIF('WP 3'!$C:$C,$C54,'WP 3'!$H:$H)+SUMIF('WP 4'!$C:$C,$C54,'WP 4'!$H:$H)+SUMIF('WP 5'!$C:$C,$C54,'WP 5'!$H:$H)+SUMIF(Projectmanagement!$C:$C,$C54,Projectmanagement!$H:$H)+SUMIF('Materiële kosten'!C:C,$C54,'Materiële kosten'!D:D)</f>
        <v>0</v>
      </c>
      <c r="F54" s="135"/>
      <c r="G54" s="135"/>
      <c r="H54" s="145" t="str">
        <f>IF(Tabel3[[#This Row],[Begrote kosten]]-Tabel3[[#This Row],[In kind bijdragen en cofin.]]-Tabel3[[#This Row],[Cash cofinanciering]]=0,"",Tabel3[[#This Row],[Begrote kosten]]-Tabel3[[#This Row],[In kind bijdragen en cofin.]]-Tabel3[[#This Row],[Cash cofinanciering]])</f>
        <v/>
      </c>
      <c r="I54" s="83" t="b">
        <f>AND(Tabel3[[#This Row],[Organisatietype]]="Niet-hogeschool",NOT(Tabel3[[#This Row],[Begrote kosten]]=0),SUM(Tabel3[[#This Row],[In kind bijdragen en cofin.]:[Cash cofinanciering]])&lt;Tabel3[[#This Row],[Gevraagde subsidie]])</f>
        <v>0</v>
      </c>
      <c r="J54" s="179">
        <v>32</v>
      </c>
      <c r="K54" s="53"/>
      <c r="L54" s="53"/>
      <c r="M54" s="143">
        <f>SUMIF('WP 1'!$C:$C,$K54,'WP 1'!$L:$L)+SUMIF('WP 2'!$C:$C,$K54,'WP 2'!$L:$L)+SUMIF('WP 3'!$C:$C,$K54,'WP 3'!$L:$L)+SUMIF('WP 4'!$C:$C,$K54,'WP 4'!$L:$L)+SUMIF('WP 5'!$C:$C,$K54,'WP 5'!$L:$L)+SUMIF(Projectmanagement!$C:$C,$K54,Projectmanagement!$L:$L)+SUMIF('Materiële kosten'!$C:$C,$K54,'Materiële kosten'!F:F)</f>
        <v>0</v>
      </c>
      <c r="N54" s="110"/>
      <c r="O54" s="110"/>
      <c r="P54" s="145" t="str">
        <f>IF(Tabel6[[#This Row],[Begrote kosten]]-Tabel6[[#This Row],[In kind bijdragen en cofin.]]-Tabel6[[#This Row],[Cash cofinanciering]]=0,"",Tabel6[[#This Row],[Begrote kosten]]-Tabel6[[#This Row],[In kind bijdragen en cofin.]]-Tabel6[[#This Row],[Cash cofinanciering]])</f>
        <v/>
      </c>
      <c r="Q54" s="277" t="b">
        <f>AND(Tabel6[[#This Row],[Organisatietype]]="Niet-hogeschool",NOT(Tabel6[[#This Row],[Begrote kosten]]=0),SUM(Tabel6[[#This Row],[In kind bijdragen en cofin.]:[Cash cofinanciering]])&lt;Tabel6[[#This Row],[Gevraagde subsidie]])</f>
        <v>0</v>
      </c>
    </row>
    <row r="55" spans="2:17" s="83" customFormat="1" ht="13">
      <c r="B55" s="109">
        <v>33</v>
      </c>
      <c r="C55" s="53"/>
      <c r="D55" s="53"/>
      <c r="E55" s="134">
        <f>SUMIF('WP 1'!$C:$C,$C55,'WP 1'!$H:$H)+SUMIF('WP 2'!$C:$C,$C55,'WP 2'!$H:$H)+SUMIF('WP 3'!$C:$C,$C55,'WP 3'!$H:$H)+SUMIF('WP 4'!$C:$C,$C55,'WP 4'!$H:$H)+SUMIF('WP 5'!$C:$C,$C55,'WP 5'!$H:$H)+SUMIF(Projectmanagement!$C:$C,$C55,Projectmanagement!$H:$H)+SUMIF('Materiële kosten'!C:C,$C55,'Materiële kosten'!D:D)</f>
        <v>0</v>
      </c>
      <c r="F55" s="135"/>
      <c r="G55" s="135"/>
      <c r="H55" s="145" t="str">
        <f>IF(Tabel3[[#This Row],[Begrote kosten]]-Tabel3[[#This Row],[In kind bijdragen en cofin.]]-Tabel3[[#This Row],[Cash cofinanciering]]=0,"",Tabel3[[#This Row],[Begrote kosten]]-Tabel3[[#This Row],[In kind bijdragen en cofin.]]-Tabel3[[#This Row],[Cash cofinanciering]])</f>
        <v/>
      </c>
      <c r="I55" s="83" t="b">
        <f>AND(Tabel3[[#This Row],[Organisatietype]]="Niet-hogeschool",NOT(Tabel3[[#This Row],[Begrote kosten]]=0),SUM(Tabel3[[#This Row],[In kind bijdragen en cofin.]:[Cash cofinanciering]])&lt;Tabel3[[#This Row],[Gevraagde subsidie]])</f>
        <v>0</v>
      </c>
      <c r="J55" s="179">
        <v>33</v>
      </c>
      <c r="K55" s="53"/>
      <c r="L55" s="53"/>
      <c r="M55" s="143">
        <f>SUMIF('WP 1'!$C:$C,$K55,'WP 1'!$L:$L)+SUMIF('WP 2'!$C:$C,$K55,'WP 2'!$L:$L)+SUMIF('WP 3'!$C:$C,$K55,'WP 3'!$L:$L)+SUMIF('WP 4'!$C:$C,$K55,'WP 4'!$L:$L)+SUMIF('WP 5'!$C:$C,$K55,'WP 5'!$L:$L)+SUMIF(Projectmanagement!$C:$C,$K55,Projectmanagement!$L:$L)+SUMIF('Materiële kosten'!$C:$C,$K55,'Materiële kosten'!F:F)</f>
        <v>0</v>
      </c>
      <c r="N55" s="110"/>
      <c r="O55" s="110"/>
      <c r="P55" s="145" t="str">
        <f>IF(Tabel6[[#This Row],[Begrote kosten]]-Tabel6[[#This Row],[In kind bijdragen en cofin.]]-Tabel6[[#This Row],[Cash cofinanciering]]=0,"",Tabel6[[#This Row],[Begrote kosten]]-Tabel6[[#This Row],[In kind bijdragen en cofin.]]-Tabel6[[#This Row],[Cash cofinanciering]])</f>
        <v/>
      </c>
      <c r="Q55" s="277" t="b">
        <f>AND(Tabel6[[#This Row],[Organisatietype]]="Niet-hogeschool",NOT(Tabel6[[#This Row],[Begrote kosten]]=0),SUM(Tabel6[[#This Row],[In kind bijdragen en cofin.]:[Cash cofinanciering]])&lt;Tabel6[[#This Row],[Gevraagde subsidie]])</f>
        <v>0</v>
      </c>
    </row>
    <row r="56" spans="2:17" s="83" customFormat="1" ht="13">
      <c r="B56" s="109">
        <v>34</v>
      </c>
      <c r="C56" s="53"/>
      <c r="D56" s="53"/>
      <c r="E56" s="134">
        <f>SUMIF('WP 1'!$C:$C,$C56,'WP 1'!$H:$H)+SUMIF('WP 2'!$C:$C,$C56,'WP 2'!$H:$H)+SUMIF('WP 3'!$C:$C,$C56,'WP 3'!$H:$H)+SUMIF('WP 4'!$C:$C,$C56,'WP 4'!$H:$H)+SUMIF('WP 5'!$C:$C,$C56,'WP 5'!$H:$H)+SUMIF(Projectmanagement!$C:$C,$C56,Projectmanagement!$H:$H)+SUMIF('Materiële kosten'!C:C,$C56,'Materiële kosten'!D:D)</f>
        <v>0</v>
      </c>
      <c r="F56" s="135"/>
      <c r="G56" s="135"/>
      <c r="H56" s="145" t="str">
        <f>IF(Tabel3[[#This Row],[Begrote kosten]]-Tabel3[[#This Row],[In kind bijdragen en cofin.]]-Tabel3[[#This Row],[Cash cofinanciering]]=0,"",Tabel3[[#This Row],[Begrote kosten]]-Tabel3[[#This Row],[In kind bijdragen en cofin.]]-Tabel3[[#This Row],[Cash cofinanciering]])</f>
        <v/>
      </c>
      <c r="I56" s="83" t="b">
        <f>AND(Tabel3[[#This Row],[Organisatietype]]="Niet-hogeschool",NOT(Tabel3[[#This Row],[Begrote kosten]]=0),SUM(Tabel3[[#This Row],[In kind bijdragen en cofin.]:[Cash cofinanciering]])&lt;Tabel3[[#This Row],[Gevraagde subsidie]])</f>
        <v>0</v>
      </c>
      <c r="J56" s="179">
        <v>34</v>
      </c>
      <c r="K56" s="53"/>
      <c r="L56" s="53"/>
      <c r="M56" s="143">
        <f>SUMIF('WP 1'!$C:$C,$K56,'WP 1'!$L:$L)+SUMIF('WP 2'!$C:$C,$K56,'WP 2'!$L:$L)+SUMIF('WP 3'!$C:$C,$K56,'WP 3'!$L:$L)+SUMIF('WP 4'!$C:$C,$K56,'WP 4'!$L:$L)+SUMIF('WP 5'!$C:$C,$K56,'WP 5'!$L:$L)+SUMIF(Projectmanagement!$C:$C,$K56,Projectmanagement!$L:$L)+SUMIF('Materiële kosten'!$C:$C,$K56,'Materiële kosten'!F:F)</f>
        <v>0</v>
      </c>
      <c r="N56" s="110"/>
      <c r="O56" s="110"/>
      <c r="P56" s="145" t="str">
        <f>IF(Tabel6[[#This Row],[Begrote kosten]]-Tabel6[[#This Row],[In kind bijdragen en cofin.]]-Tabel6[[#This Row],[Cash cofinanciering]]=0,"",Tabel6[[#This Row],[Begrote kosten]]-Tabel6[[#This Row],[In kind bijdragen en cofin.]]-Tabel6[[#This Row],[Cash cofinanciering]])</f>
        <v/>
      </c>
      <c r="Q56" s="277" t="b">
        <f>AND(Tabel6[[#This Row],[Organisatietype]]="Niet-hogeschool",NOT(Tabel6[[#This Row],[Begrote kosten]]=0),SUM(Tabel6[[#This Row],[In kind bijdragen en cofin.]:[Cash cofinanciering]])&lt;Tabel6[[#This Row],[Gevraagde subsidie]])</f>
        <v>0</v>
      </c>
    </row>
    <row r="57" spans="2:17" ht="13">
      <c r="B57" s="109">
        <v>35</v>
      </c>
      <c r="C57" s="53"/>
      <c r="D57" s="53"/>
      <c r="E57" s="134">
        <f>SUMIF('WP 1'!$C:$C,$C57,'WP 1'!$H:$H)+SUMIF('WP 2'!$C:$C,$C57,'WP 2'!$H:$H)+SUMIF('WP 3'!$C:$C,$C57,'WP 3'!$H:$H)+SUMIF('WP 4'!$C:$C,$C57,'WP 4'!$H:$H)+SUMIF('WP 5'!$C:$C,$C57,'WP 5'!$H:$H)+SUMIF(Projectmanagement!$C:$C,$C57,Projectmanagement!$H:$H)+SUMIF('Materiële kosten'!C:C,$C57,'Materiële kosten'!D:D)</f>
        <v>0</v>
      </c>
      <c r="F57" s="135"/>
      <c r="G57" s="135"/>
      <c r="H57" s="145" t="str">
        <f>IF(Tabel3[[#This Row],[Begrote kosten]]-Tabel3[[#This Row],[In kind bijdragen en cofin.]]-Tabel3[[#This Row],[Cash cofinanciering]]=0,"",Tabel3[[#This Row],[Begrote kosten]]-Tabel3[[#This Row],[In kind bijdragen en cofin.]]-Tabel3[[#This Row],[Cash cofinanciering]])</f>
        <v/>
      </c>
      <c r="I57" s="83" t="b">
        <f>AND(Tabel3[[#This Row],[Organisatietype]]="Niet-hogeschool",NOT(Tabel3[[#This Row],[Begrote kosten]]=0),SUM(Tabel3[[#This Row],[In kind bijdragen en cofin.]:[Cash cofinanciering]])&lt;Tabel3[[#This Row],[Gevraagde subsidie]])</f>
        <v>0</v>
      </c>
      <c r="J57" s="179">
        <v>35</v>
      </c>
      <c r="K57" s="53"/>
      <c r="L57" s="53"/>
      <c r="M57" s="143">
        <f>SUMIF('WP 1'!$C:$C,$K57,'WP 1'!$L:$L)+SUMIF('WP 2'!$C:$C,$K57,'WP 2'!$L:$L)+SUMIF('WP 3'!$C:$C,$K57,'WP 3'!$L:$L)+SUMIF('WP 4'!$C:$C,$K57,'WP 4'!$L:$L)+SUMIF('WP 5'!$C:$C,$K57,'WP 5'!$L:$L)+SUMIF(Projectmanagement!$C:$C,$K57,Projectmanagement!$L:$L)+SUMIF('Materiële kosten'!$C:$C,$K57,'Materiële kosten'!F:F)</f>
        <v>0</v>
      </c>
      <c r="N57" s="110"/>
      <c r="O57" s="110"/>
      <c r="P57" s="145" t="str">
        <f>IF(Tabel6[[#This Row],[Begrote kosten]]-Tabel6[[#This Row],[In kind bijdragen en cofin.]]-Tabel6[[#This Row],[Cash cofinanciering]]=0,"",Tabel6[[#This Row],[Begrote kosten]]-Tabel6[[#This Row],[In kind bijdragen en cofin.]]-Tabel6[[#This Row],[Cash cofinanciering]])</f>
        <v/>
      </c>
      <c r="Q57" s="277" t="b">
        <f>AND(Tabel6[[#This Row],[Organisatietype]]="Niet-hogeschool",NOT(Tabel6[[#This Row],[Begrote kosten]]=0),SUM(Tabel6[[#This Row],[In kind bijdragen en cofin.]:[Cash cofinanciering]])&lt;Tabel6[[#This Row],[Gevraagde subsidie]])</f>
        <v>0</v>
      </c>
    </row>
    <row r="58" spans="2:17" ht="13">
      <c r="B58" s="109">
        <v>36</v>
      </c>
      <c r="C58" s="53"/>
      <c r="D58" s="53"/>
      <c r="E58" s="134">
        <f>SUMIF('WP 1'!$C:$C,$C58,'WP 1'!$H:$H)+SUMIF('WP 2'!$C:$C,$C58,'WP 2'!$H:$H)+SUMIF('WP 3'!$C:$C,$C58,'WP 3'!$H:$H)+SUMIF('WP 4'!$C:$C,$C58,'WP 4'!$H:$H)+SUMIF('WP 5'!$C:$C,$C58,'WP 5'!$H:$H)+SUMIF(Projectmanagement!$C:$C,$C58,Projectmanagement!$H:$H)+SUMIF('Materiële kosten'!C:C,$C58,'Materiële kosten'!D:D)</f>
        <v>0</v>
      </c>
      <c r="F58" s="135"/>
      <c r="G58" s="135"/>
      <c r="H58" s="145" t="str">
        <f>IF(Tabel3[[#This Row],[Begrote kosten]]-Tabel3[[#This Row],[In kind bijdragen en cofin.]]-Tabel3[[#This Row],[Cash cofinanciering]]=0,"",Tabel3[[#This Row],[Begrote kosten]]-Tabel3[[#This Row],[In kind bijdragen en cofin.]]-Tabel3[[#This Row],[Cash cofinanciering]])</f>
        <v/>
      </c>
      <c r="I58" s="83" t="b">
        <f>AND(Tabel3[[#This Row],[Organisatietype]]="Niet-hogeschool",NOT(Tabel3[[#This Row],[Begrote kosten]]=0),SUM(Tabel3[[#This Row],[In kind bijdragen en cofin.]:[Cash cofinanciering]])&lt;Tabel3[[#This Row],[Gevraagde subsidie]])</f>
        <v>0</v>
      </c>
      <c r="J58" s="179">
        <v>36</v>
      </c>
      <c r="K58" s="53"/>
      <c r="L58" s="53"/>
      <c r="M58" s="143">
        <f>SUMIF('WP 1'!$C:$C,$K58,'WP 1'!$L:$L)+SUMIF('WP 2'!$C:$C,$K58,'WP 2'!$L:$L)+SUMIF('WP 3'!$C:$C,$K58,'WP 3'!$L:$L)+SUMIF('WP 4'!$C:$C,$K58,'WP 4'!$L:$L)+SUMIF('WP 5'!$C:$C,$K58,'WP 5'!$L:$L)+SUMIF(Projectmanagement!$C:$C,$K58,Projectmanagement!$L:$L)+SUMIF('Materiële kosten'!$C:$C,$K58,'Materiële kosten'!F:F)</f>
        <v>0</v>
      </c>
      <c r="N58" s="110"/>
      <c r="O58" s="110"/>
      <c r="P58" s="145" t="str">
        <f>IF(Tabel6[[#This Row],[Begrote kosten]]-Tabel6[[#This Row],[In kind bijdragen en cofin.]]-Tabel6[[#This Row],[Cash cofinanciering]]=0,"",Tabel6[[#This Row],[Begrote kosten]]-Tabel6[[#This Row],[In kind bijdragen en cofin.]]-Tabel6[[#This Row],[Cash cofinanciering]])</f>
        <v/>
      </c>
      <c r="Q58" s="277" t="b">
        <f>AND(Tabel6[[#This Row],[Organisatietype]]="Niet-hogeschool",NOT(Tabel6[[#This Row],[Begrote kosten]]=0),SUM(Tabel6[[#This Row],[In kind bijdragen en cofin.]:[Cash cofinanciering]])&lt;Tabel6[[#This Row],[Gevraagde subsidie]])</f>
        <v>0</v>
      </c>
    </row>
    <row r="59" spans="2:17" ht="13">
      <c r="B59" s="109">
        <v>37</v>
      </c>
      <c r="C59" s="53"/>
      <c r="D59" s="53"/>
      <c r="E59" s="134">
        <f>SUMIF('WP 1'!$C:$C,$C59,'WP 1'!$H:$H)+SUMIF('WP 2'!$C:$C,$C59,'WP 2'!$H:$H)+SUMIF('WP 3'!$C:$C,$C59,'WP 3'!$H:$H)+SUMIF('WP 4'!$C:$C,$C59,'WP 4'!$H:$H)+SUMIF('WP 5'!$C:$C,$C59,'WP 5'!$H:$H)+SUMIF(Projectmanagement!$C:$C,$C59,Projectmanagement!$H:$H)+SUMIF('Materiële kosten'!C:C,$C59,'Materiële kosten'!D:D)</f>
        <v>0</v>
      </c>
      <c r="F59" s="135"/>
      <c r="G59" s="135"/>
      <c r="H59" s="145" t="str">
        <f>IF(Tabel3[[#This Row],[Begrote kosten]]-Tabel3[[#This Row],[In kind bijdragen en cofin.]]-Tabel3[[#This Row],[Cash cofinanciering]]=0,"",Tabel3[[#This Row],[Begrote kosten]]-Tabel3[[#This Row],[In kind bijdragen en cofin.]]-Tabel3[[#This Row],[Cash cofinanciering]])</f>
        <v/>
      </c>
      <c r="I59" s="83" t="b">
        <f>AND(Tabel3[[#This Row],[Organisatietype]]="Niet-hogeschool",NOT(Tabel3[[#This Row],[Begrote kosten]]=0),SUM(Tabel3[[#This Row],[In kind bijdragen en cofin.]:[Cash cofinanciering]])&lt;Tabel3[[#This Row],[Gevraagde subsidie]])</f>
        <v>0</v>
      </c>
      <c r="J59" s="179">
        <v>37</v>
      </c>
      <c r="K59" s="53"/>
      <c r="L59" s="53"/>
      <c r="M59" s="143">
        <f>SUMIF('WP 1'!$C:$C,$K59,'WP 1'!$L:$L)+SUMIF('WP 2'!$C:$C,$K59,'WP 2'!$L:$L)+SUMIF('WP 3'!$C:$C,$K59,'WP 3'!$L:$L)+SUMIF('WP 4'!$C:$C,$K59,'WP 4'!$L:$L)+SUMIF('WP 5'!$C:$C,$K59,'WP 5'!$L:$L)+SUMIF(Projectmanagement!$C:$C,$K59,Projectmanagement!$L:$L)+SUMIF('Materiële kosten'!$C:$C,$K59,'Materiële kosten'!F:F)</f>
        <v>0</v>
      </c>
      <c r="N59" s="110"/>
      <c r="O59" s="110"/>
      <c r="P59" s="145" t="str">
        <f>IF(Tabel6[[#This Row],[Begrote kosten]]-Tabel6[[#This Row],[In kind bijdragen en cofin.]]-Tabel6[[#This Row],[Cash cofinanciering]]=0,"",Tabel6[[#This Row],[Begrote kosten]]-Tabel6[[#This Row],[In kind bijdragen en cofin.]]-Tabel6[[#This Row],[Cash cofinanciering]])</f>
        <v/>
      </c>
      <c r="Q59" s="277" t="b">
        <f>AND(Tabel6[[#This Row],[Organisatietype]]="Niet-hogeschool",NOT(Tabel6[[#This Row],[Begrote kosten]]=0),SUM(Tabel6[[#This Row],[In kind bijdragen en cofin.]:[Cash cofinanciering]])&lt;Tabel6[[#This Row],[Gevraagde subsidie]])</f>
        <v>0</v>
      </c>
    </row>
    <row r="60" spans="2:17" ht="13">
      <c r="B60" s="109">
        <v>38</v>
      </c>
      <c r="C60" s="53"/>
      <c r="D60" s="53"/>
      <c r="E60" s="134">
        <f>SUMIF('WP 1'!$C:$C,$C60,'WP 1'!$H:$H)+SUMIF('WP 2'!$C:$C,$C60,'WP 2'!$H:$H)+SUMIF('WP 3'!$C:$C,$C60,'WP 3'!$H:$H)+SUMIF('WP 4'!$C:$C,$C60,'WP 4'!$H:$H)+SUMIF('WP 5'!$C:$C,$C60,'WP 5'!$H:$H)+SUMIF(Projectmanagement!$C:$C,$C60,Projectmanagement!$H:$H)+SUMIF('Materiële kosten'!C:C,$C60,'Materiële kosten'!D:D)</f>
        <v>0</v>
      </c>
      <c r="F60" s="135"/>
      <c r="G60" s="135"/>
      <c r="H60" s="145" t="str">
        <f>IF(Tabel3[[#This Row],[Begrote kosten]]-Tabel3[[#This Row],[In kind bijdragen en cofin.]]-Tabel3[[#This Row],[Cash cofinanciering]]=0,"",Tabel3[[#This Row],[Begrote kosten]]-Tabel3[[#This Row],[In kind bijdragen en cofin.]]-Tabel3[[#This Row],[Cash cofinanciering]])</f>
        <v/>
      </c>
      <c r="I60" s="83" t="b">
        <f>AND(Tabel3[[#This Row],[Organisatietype]]="Niet-hogeschool",NOT(Tabel3[[#This Row],[Begrote kosten]]=0),SUM(Tabel3[[#This Row],[In kind bijdragen en cofin.]:[Cash cofinanciering]])&lt;Tabel3[[#This Row],[Gevraagde subsidie]])</f>
        <v>0</v>
      </c>
      <c r="J60" s="179">
        <v>38</v>
      </c>
      <c r="K60" s="53"/>
      <c r="L60" s="53"/>
      <c r="M60" s="143">
        <f>SUMIF('WP 1'!$C:$C,$K60,'WP 1'!$L:$L)+SUMIF('WP 2'!$C:$C,$K60,'WP 2'!$L:$L)+SUMIF('WP 3'!$C:$C,$K60,'WP 3'!$L:$L)+SUMIF('WP 4'!$C:$C,$K60,'WP 4'!$L:$L)+SUMIF('WP 5'!$C:$C,$K60,'WP 5'!$L:$L)+SUMIF(Projectmanagement!$C:$C,$K60,Projectmanagement!$L:$L)+SUMIF('Materiële kosten'!$C:$C,$K60,'Materiële kosten'!F:F)</f>
        <v>0</v>
      </c>
      <c r="N60" s="110"/>
      <c r="O60" s="110"/>
      <c r="P60" s="145" t="str">
        <f>IF(Tabel6[[#This Row],[Begrote kosten]]-Tabel6[[#This Row],[In kind bijdragen en cofin.]]-Tabel6[[#This Row],[Cash cofinanciering]]=0,"",Tabel6[[#This Row],[Begrote kosten]]-Tabel6[[#This Row],[In kind bijdragen en cofin.]]-Tabel6[[#This Row],[Cash cofinanciering]])</f>
        <v/>
      </c>
      <c r="Q60" s="277" t="b">
        <f>AND(Tabel6[[#This Row],[Organisatietype]]="Niet-hogeschool",NOT(Tabel6[[#This Row],[Begrote kosten]]=0),SUM(Tabel6[[#This Row],[In kind bijdragen en cofin.]:[Cash cofinanciering]])&lt;Tabel6[[#This Row],[Gevraagde subsidie]])</f>
        <v>0</v>
      </c>
    </row>
    <row r="61" spans="2:17" ht="13">
      <c r="B61" s="109">
        <v>39</v>
      </c>
      <c r="C61" s="53"/>
      <c r="D61" s="53"/>
      <c r="E61" s="134">
        <f>SUMIF('WP 1'!$C:$C,$C61,'WP 1'!$H:$H)+SUMIF('WP 2'!$C:$C,$C61,'WP 2'!$H:$H)+SUMIF('WP 3'!$C:$C,$C61,'WP 3'!$H:$H)+SUMIF('WP 4'!$C:$C,$C61,'WP 4'!$H:$H)+SUMIF('WP 5'!$C:$C,$C61,'WP 5'!$H:$H)+SUMIF(Projectmanagement!$C:$C,$C61,Projectmanagement!$H:$H)+SUMIF('Materiële kosten'!C:C,$C61,'Materiële kosten'!D:D)</f>
        <v>0</v>
      </c>
      <c r="F61" s="135"/>
      <c r="G61" s="135"/>
      <c r="H61" s="145" t="str">
        <f>IF(Tabel3[[#This Row],[Begrote kosten]]-Tabel3[[#This Row],[In kind bijdragen en cofin.]]-Tabel3[[#This Row],[Cash cofinanciering]]=0,"",Tabel3[[#This Row],[Begrote kosten]]-Tabel3[[#This Row],[In kind bijdragen en cofin.]]-Tabel3[[#This Row],[Cash cofinanciering]])</f>
        <v/>
      </c>
      <c r="I61" s="83" t="b">
        <f>AND(Tabel3[[#This Row],[Organisatietype]]="Niet-hogeschool",NOT(Tabel3[[#This Row],[Begrote kosten]]=0),SUM(Tabel3[[#This Row],[In kind bijdragen en cofin.]:[Cash cofinanciering]])&lt;Tabel3[[#This Row],[Gevraagde subsidie]])</f>
        <v>0</v>
      </c>
      <c r="J61" s="179">
        <v>39</v>
      </c>
      <c r="K61" s="53"/>
      <c r="L61" s="53"/>
      <c r="M61" s="143">
        <f>SUMIF('WP 1'!$C:$C,$K61,'WP 1'!$L:$L)+SUMIF('WP 2'!$C:$C,$K61,'WP 2'!$L:$L)+SUMIF('WP 3'!$C:$C,$K61,'WP 3'!$L:$L)+SUMIF('WP 4'!$C:$C,$K61,'WP 4'!$L:$L)+SUMIF('WP 5'!$C:$C,$K61,'WP 5'!$L:$L)+SUMIF(Projectmanagement!$C:$C,$K61,Projectmanagement!$L:$L)+SUMIF('Materiële kosten'!$C:$C,$K61,'Materiële kosten'!F:F)</f>
        <v>0</v>
      </c>
      <c r="N61" s="110"/>
      <c r="O61" s="110"/>
      <c r="P61" s="145" t="str">
        <f>IF(Tabel6[[#This Row],[Begrote kosten]]-Tabel6[[#This Row],[In kind bijdragen en cofin.]]-Tabel6[[#This Row],[Cash cofinanciering]]=0,"",Tabel6[[#This Row],[Begrote kosten]]-Tabel6[[#This Row],[In kind bijdragen en cofin.]]-Tabel6[[#This Row],[Cash cofinanciering]])</f>
        <v/>
      </c>
      <c r="Q61" s="277" t="b">
        <f>AND(Tabel6[[#This Row],[Organisatietype]]="Niet-hogeschool",NOT(Tabel6[[#This Row],[Begrote kosten]]=0),SUM(Tabel6[[#This Row],[In kind bijdragen en cofin.]:[Cash cofinanciering]])&lt;Tabel6[[#This Row],[Gevraagde subsidie]])</f>
        <v>0</v>
      </c>
    </row>
    <row r="62" spans="2:17" ht="13">
      <c r="B62" s="109">
        <v>40</v>
      </c>
      <c r="C62" s="53"/>
      <c r="D62" s="53"/>
      <c r="E62" s="134">
        <f>SUMIF('WP 1'!$C:$C,$C62,'WP 1'!$H:$H)+SUMIF('WP 2'!$C:$C,$C62,'WP 2'!$H:$H)+SUMIF('WP 3'!$C:$C,$C62,'WP 3'!$H:$H)+SUMIF('WP 4'!$C:$C,$C62,'WP 4'!$H:$H)+SUMIF('WP 5'!$C:$C,$C62,'WP 5'!$H:$H)+SUMIF(Projectmanagement!$C:$C,$C62,Projectmanagement!$H:$H)+SUMIF('Materiële kosten'!C:C,$C62,'Materiële kosten'!D:D)</f>
        <v>0</v>
      </c>
      <c r="F62" s="135"/>
      <c r="G62" s="135"/>
      <c r="H62" s="145" t="str">
        <f>IF(Tabel3[[#This Row],[Begrote kosten]]-Tabel3[[#This Row],[In kind bijdragen en cofin.]]-Tabel3[[#This Row],[Cash cofinanciering]]=0,"",Tabel3[[#This Row],[Begrote kosten]]-Tabel3[[#This Row],[In kind bijdragen en cofin.]]-Tabel3[[#This Row],[Cash cofinanciering]])</f>
        <v/>
      </c>
      <c r="I62" s="83" t="b">
        <f>AND(Tabel3[[#This Row],[Organisatietype]]="Niet-hogeschool",NOT(Tabel3[[#This Row],[Begrote kosten]]=0),SUM(Tabel3[[#This Row],[In kind bijdragen en cofin.]:[Cash cofinanciering]])&lt;Tabel3[[#This Row],[Gevraagde subsidie]])</f>
        <v>0</v>
      </c>
      <c r="J62" s="179">
        <v>40</v>
      </c>
      <c r="K62" s="53"/>
      <c r="L62" s="53"/>
      <c r="M62" s="143">
        <f>SUMIF('WP 1'!$C:$C,$K62,'WP 1'!$L:$L)+SUMIF('WP 2'!$C:$C,$K62,'WP 2'!$L:$L)+SUMIF('WP 3'!$C:$C,$K62,'WP 3'!$L:$L)+SUMIF('WP 4'!$C:$C,$K62,'WP 4'!$L:$L)+SUMIF('WP 5'!$C:$C,$K62,'WP 5'!$L:$L)+SUMIF(Projectmanagement!$C:$C,$K62,Projectmanagement!$L:$L)+SUMIF('Materiële kosten'!$C:$C,$K62,'Materiële kosten'!F:F)</f>
        <v>0</v>
      </c>
      <c r="N62" s="110"/>
      <c r="O62" s="110"/>
      <c r="P62" s="145" t="str">
        <f>IF(Tabel6[[#This Row],[Begrote kosten]]-Tabel6[[#This Row],[In kind bijdragen en cofin.]]-Tabel6[[#This Row],[Cash cofinanciering]]=0,"",Tabel6[[#This Row],[Begrote kosten]]-Tabel6[[#This Row],[In kind bijdragen en cofin.]]-Tabel6[[#This Row],[Cash cofinanciering]])</f>
        <v/>
      </c>
      <c r="Q62" s="277" t="b">
        <f>AND(Tabel6[[#This Row],[Organisatietype]]="Niet-hogeschool",NOT(Tabel6[[#This Row],[Begrote kosten]]=0),SUM(Tabel6[[#This Row],[In kind bijdragen en cofin.]:[Cash cofinanciering]])&lt;Tabel6[[#This Row],[Gevraagde subsidie]])</f>
        <v>0</v>
      </c>
    </row>
    <row r="63" spans="2:17" ht="13">
      <c r="B63" s="109">
        <v>41</v>
      </c>
      <c r="C63" s="53"/>
      <c r="D63" s="53"/>
      <c r="E63" s="134">
        <f>SUMIF('WP 1'!$C:$C,$C63,'WP 1'!$H:$H)+SUMIF('WP 2'!$C:$C,$C63,'WP 2'!$H:$H)+SUMIF('WP 3'!$C:$C,$C63,'WP 3'!$H:$H)+SUMIF('WP 4'!$C:$C,$C63,'WP 4'!$H:$H)+SUMIF('WP 5'!$C:$C,$C63,'WP 5'!$H:$H)+SUMIF(Projectmanagement!$C:$C,$C63,Projectmanagement!$H:$H)+SUMIF('Materiële kosten'!C:C,$C63,'Materiële kosten'!D:D)</f>
        <v>0</v>
      </c>
      <c r="F63" s="135"/>
      <c r="G63" s="135"/>
      <c r="H63" s="145" t="str">
        <f>IF(Tabel3[[#This Row],[Begrote kosten]]-Tabel3[[#This Row],[In kind bijdragen en cofin.]]-Tabel3[[#This Row],[Cash cofinanciering]]=0,"",Tabel3[[#This Row],[Begrote kosten]]-Tabel3[[#This Row],[In kind bijdragen en cofin.]]-Tabel3[[#This Row],[Cash cofinanciering]])</f>
        <v/>
      </c>
      <c r="I63" s="83" t="b">
        <f>AND(Tabel3[[#This Row],[Organisatietype]]="Niet-hogeschool",NOT(Tabel3[[#This Row],[Begrote kosten]]=0),SUM(Tabel3[[#This Row],[In kind bijdragen en cofin.]:[Cash cofinanciering]])&lt;Tabel3[[#This Row],[Gevraagde subsidie]])</f>
        <v>0</v>
      </c>
      <c r="J63" s="179">
        <v>41</v>
      </c>
      <c r="K63" s="53"/>
      <c r="L63" s="53"/>
      <c r="M63" s="143">
        <f>SUMIF('WP 1'!$C:$C,$K63,'WP 1'!$L:$L)+SUMIF('WP 2'!$C:$C,$K63,'WP 2'!$L:$L)+SUMIF('WP 3'!$C:$C,$K63,'WP 3'!$L:$L)+SUMIF('WP 4'!$C:$C,$K63,'WP 4'!$L:$L)+SUMIF('WP 5'!$C:$C,$K63,'WP 5'!$L:$L)+SUMIF(Projectmanagement!$C:$C,$K63,Projectmanagement!$L:$L)+SUMIF('Materiële kosten'!$C:$C,$K63,'Materiële kosten'!F:F)</f>
        <v>0</v>
      </c>
      <c r="N63" s="110"/>
      <c r="O63" s="110"/>
      <c r="P63" s="145" t="str">
        <f>IF(Tabel6[[#This Row],[Begrote kosten]]-Tabel6[[#This Row],[In kind bijdragen en cofin.]]-Tabel6[[#This Row],[Cash cofinanciering]]=0,"",Tabel6[[#This Row],[Begrote kosten]]-Tabel6[[#This Row],[In kind bijdragen en cofin.]]-Tabel6[[#This Row],[Cash cofinanciering]])</f>
        <v/>
      </c>
      <c r="Q63" s="277" t="b">
        <f>AND(Tabel6[[#This Row],[Organisatietype]]="Niet-hogeschool",NOT(Tabel6[[#This Row],[Begrote kosten]]=0),SUM(Tabel6[[#This Row],[In kind bijdragen en cofin.]:[Cash cofinanciering]])&lt;Tabel6[[#This Row],[Gevraagde subsidie]])</f>
        <v>0</v>
      </c>
    </row>
    <row r="64" spans="2:17" ht="13">
      <c r="B64" s="109">
        <v>42</v>
      </c>
      <c r="C64" s="53"/>
      <c r="D64" s="53"/>
      <c r="E64" s="134">
        <f>SUMIF('WP 1'!$C:$C,$C64,'WP 1'!$H:$H)+SUMIF('WP 2'!$C:$C,$C64,'WP 2'!$H:$H)+SUMIF('WP 3'!$C:$C,$C64,'WP 3'!$H:$H)+SUMIF('WP 4'!$C:$C,$C64,'WP 4'!$H:$H)+SUMIF('WP 5'!$C:$C,$C64,'WP 5'!$H:$H)+SUMIF(Projectmanagement!$C:$C,$C64,Projectmanagement!$H:$H)+SUMIF('Materiële kosten'!C:C,$C64,'Materiële kosten'!D:D)</f>
        <v>0</v>
      </c>
      <c r="F64" s="135"/>
      <c r="G64" s="135"/>
      <c r="H64" s="145" t="str">
        <f>IF(Tabel3[[#This Row],[Begrote kosten]]-Tabel3[[#This Row],[In kind bijdragen en cofin.]]-Tabel3[[#This Row],[Cash cofinanciering]]=0,"",Tabel3[[#This Row],[Begrote kosten]]-Tabel3[[#This Row],[In kind bijdragen en cofin.]]-Tabel3[[#This Row],[Cash cofinanciering]])</f>
        <v/>
      </c>
      <c r="I64" s="83" t="b">
        <f>AND(Tabel3[[#This Row],[Organisatietype]]="Niet-hogeschool",NOT(Tabel3[[#This Row],[Begrote kosten]]=0),SUM(Tabel3[[#This Row],[In kind bijdragen en cofin.]:[Cash cofinanciering]])&lt;Tabel3[[#This Row],[Gevraagde subsidie]])</f>
        <v>0</v>
      </c>
      <c r="J64" s="179">
        <v>42</v>
      </c>
      <c r="K64" s="53"/>
      <c r="L64" s="53"/>
      <c r="M64" s="143">
        <f>SUMIF('WP 1'!$C:$C,$K64,'WP 1'!$L:$L)+SUMIF('WP 2'!$C:$C,$K64,'WP 2'!$L:$L)+SUMIF('WP 3'!$C:$C,$K64,'WP 3'!$L:$L)+SUMIF('WP 4'!$C:$C,$K64,'WP 4'!$L:$L)+SUMIF('WP 5'!$C:$C,$K64,'WP 5'!$L:$L)+SUMIF(Projectmanagement!$C:$C,$K64,Projectmanagement!$L:$L)+SUMIF('Materiële kosten'!$C:$C,$K64,'Materiële kosten'!F:F)</f>
        <v>0</v>
      </c>
      <c r="N64" s="110"/>
      <c r="O64" s="110"/>
      <c r="P64" s="145" t="str">
        <f>IF(Tabel6[[#This Row],[Begrote kosten]]-Tabel6[[#This Row],[In kind bijdragen en cofin.]]-Tabel6[[#This Row],[Cash cofinanciering]]=0,"",Tabel6[[#This Row],[Begrote kosten]]-Tabel6[[#This Row],[In kind bijdragen en cofin.]]-Tabel6[[#This Row],[Cash cofinanciering]])</f>
        <v/>
      </c>
      <c r="Q64" s="277" t="b">
        <f>AND(Tabel6[[#This Row],[Organisatietype]]="Niet-hogeschool",NOT(Tabel6[[#This Row],[Begrote kosten]]=0),SUM(Tabel6[[#This Row],[In kind bijdragen en cofin.]:[Cash cofinanciering]])&lt;Tabel6[[#This Row],[Gevraagde subsidie]])</f>
        <v>0</v>
      </c>
    </row>
    <row r="65" spans="2:17" ht="13">
      <c r="B65" s="109">
        <v>43</v>
      </c>
      <c r="C65" s="53"/>
      <c r="D65" s="53"/>
      <c r="E65" s="134">
        <f>SUMIF('WP 1'!$C:$C,$C65,'WP 1'!$H:$H)+SUMIF('WP 2'!$C:$C,$C65,'WP 2'!$H:$H)+SUMIF('WP 3'!$C:$C,$C65,'WP 3'!$H:$H)+SUMIF('WP 4'!$C:$C,$C65,'WP 4'!$H:$H)+SUMIF('WP 5'!$C:$C,$C65,'WP 5'!$H:$H)+SUMIF(Projectmanagement!$C:$C,$C65,Projectmanagement!$H:$H)+SUMIF('Materiële kosten'!C:C,$C65,'Materiële kosten'!D:D)</f>
        <v>0</v>
      </c>
      <c r="F65" s="135"/>
      <c r="G65" s="135"/>
      <c r="H65" s="145" t="str">
        <f>IF(Tabel3[[#This Row],[Begrote kosten]]-Tabel3[[#This Row],[In kind bijdragen en cofin.]]-Tabel3[[#This Row],[Cash cofinanciering]]=0,"",Tabel3[[#This Row],[Begrote kosten]]-Tabel3[[#This Row],[In kind bijdragen en cofin.]]-Tabel3[[#This Row],[Cash cofinanciering]])</f>
        <v/>
      </c>
      <c r="I65" s="83" t="b">
        <f>AND(Tabel3[[#This Row],[Organisatietype]]="Niet-hogeschool",NOT(Tabel3[[#This Row],[Begrote kosten]]=0),SUM(Tabel3[[#This Row],[In kind bijdragen en cofin.]:[Cash cofinanciering]])&lt;Tabel3[[#This Row],[Gevraagde subsidie]])</f>
        <v>0</v>
      </c>
      <c r="J65" s="179">
        <v>43</v>
      </c>
      <c r="K65" s="53"/>
      <c r="L65" s="53"/>
      <c r="M65" s="143">
        <f>SUMIF('WP 1'!$C:$C,$K65,'WP 1'!$L:$L)+SUMIF('WP 2'!$C:$C,$K65,'WP 2'!$L:$L)+SUMIF('WP 3'!$C:$C,$K65,'WP 3'!$L:$L)+SUMIF('WP 4'!$C:$C,$K65,'WP 4'!$L:$L)+SUMIF('WP 5'!$C:$C,$K65,'WP 5'!$L:$L)+SUMIF(Projectmanagement!$C:$C,$K65,Projectmanagement!$L:$L)+SUMIF('Materiële kosten'!$C:$C,$K65,'Materiële kosten'!F:F)</f>
        <v>0</v>
      </c>
      <c r="N65" s="110"/>
      <c r="O65" s="110"/>
      <c r="P65" s="145" t="str">
        <f>IF(Tabel6[[#This Row],[Begrote kosten]]-Tabel6[[#This Row],[In kind bijdragen en cofin.]]-Tabel6[[#This Row],[Cash cofinanciering]]=0,"",Tabel6[[#This Row],[Begrote kosten]]-Tabel6[[#This Row],[In kind bijdragen en cofin.]]-Tabel6[[#This Row],[Cash cofinanciering]])</f>
        <v/>
      </c>
      <c r="Q65" s="277" t="b">
        <f>AND(Tabel6[[#This Row],[Organisatietype]]="Niet-hogeschool",NOT(Tabel6[[#This Row],[Begrote kosten]]=0),SUM(Tabel6[[#This Row],[In kind bijdragen en cofin.]:[Cash cofinanciering]])&lt;Tabel6[[#This Row],[Gevraagde subsidie]])</f>
        <v>0</v>
      </c>
    </row>
    <row r="66" spans="2:17" ht="13">
      <c r="B66" s="109">
        <v>44</v>
      </c>
      <c r="C66" s="53"/>
      <c r="D66" s="53"/>
      <c r="E66" s="134">
        <f>SUMIF('WP 1'!$C:$C,$C66,'WP 1'!$H:$H)+SUMIF('WP 2'!$C:$C,$C66,'WP 2'!$H:$H)+SUMIF('WP 3'!$C:$C,$C66,'WP 3'!$H:$H)+SUMIF('WP 4'!$C:$C,$C66,'WP 4'!$H:$H)+SUMIF('WP 5'!$C:$C,$C66,'WP 5'!$H:$H)+SUMIF(Projectmanagement!$C:$C,$C66,Projectmanagement!$H:$H)+SUMIF('Materiële kosten'!C:C,$C66,'Materiële kosten'!D:D)</f>
        <v>0</v>
      </c>
      <c r="F66" s="135"/>
      <c r="G66" s="135"/>
      <c r="H66" s="145" t="str">
        <f>IF(Tabel3[[#This Row],[Begrote kosten]]-Tabel3[[#This Row],[In kind bijdragen en cofin.]]-Tabel3[[#This Row],[Cash cofinanciering]]=0,"",Tabel3[[#This Row],[Begrote kosten]]-Tabel3[[#This Row],[In kind bijdragen en cofin.]]-Tabel3[[#This Row],[Cash cofinanciering]])</f>
        <v/>
      </c>
      <c r="I66" s="83" t="b">
        <f>AND(Tabel3[[#This Row],[Organisatietype]]="Niet-hogeschool",NOT(Tabel3[[#This Row],[Begrote kosten]]=0),SUM(Tabel3[[#This Row],[In kind bijdragen en cofin.]:[Cash cofinanciering]])&lt;Tabel3[[#This Row],[Gevraagde subsidie]])</f>
        <v>0</v>
      </c>
      <c r="J66" s="179">
        <v>44</v>
      </c>
      <c r="K66" s="53"/>
      <c r="L66" s="53"/>
      <c r="M66" s="143">
        <f>SUMIF('WP 1'!$C:$C,$K66,'WP 1'!$L:$L)+SUMIF('WP 2'!$C:$C,$K66,'WP 2'!$L:$L)+SUMIF('WP 3'!$C:$C,$K66,'WP 3'!$L:$L)+SUMIF('WP 4'!$C:$C,$K66,'WP 4'!$L:$L)+SUMIF('WP 5'!$C:$C,$K66,'WP 5'!$L:$L)+SUMIF(Projectmanagement!$C:$C,$K66,Projectmanagement!$L:$L)+SUMIF('Materiële kosten'!$C:$C,$K66,'Materiële kosten'!F:F)</f>
        <v>0</v>
      </c>
      <c r="N66" s="110"/>
      <c r="O66" s="110"/>
      <c r="P66" s="145" t="str">
        <f>IF(Tabel6[[#This Row],[Begrote kosten]]-Tabel6[[#This Row],[In kind bijdragen en cofin.]]-Tabel6[[#This Row],[Cash cofinanciering]]=0,"",Tabel6[[#This Row],[Begrote kosten]]-Tabel6[[#This Row],[In kind bijdragen en cofin.]]-Tabel6[[#This Row],[Cash cofinanciering]])</f>
        <v/>
      </c>
      <c r="Q66" s="277" t="b">
        <f>AND(Tabel6[[#This Row],[Organisatietype]]="Niet-hogeschool",NOT(Tabel6[[#This Row],[Begrote kosten]]=0),SUM(Tabel6[[#This Row],[In kind bijdragen en cofin.]:[Cash cofinanciering]])&lt;Tabel6[[#This Row],[Gevraagde subsidie]])</f>
        <v>0</v>
      </c>
    </row>
    <row r="67" spans="2:17" ht="13">
      <c r="B67" s="109">
        <v>45</v>
      </c>
      <c r="C67" s="53"/>
      <c r="D67" s="53"/>
      <c r="E67" s="134">
        <f>SUMIF('WP 1'!$C:$C,$C67,'WP 1'!$H:$H)+SUMIF('WP 2'!$C:$C,$C67,'WP 2'!$H:$H)+SUMIF('WP 3'!$C:$C,$C67,'WP 3'!$H:$H)+SUMIF('WP 4'!$C:$C,$C67,'WP 4'!$H:$H)+SUMIF('WP 5'!$C:$C,$C67,'WP 5'!$H:$H)+SUMIF(Projectmanagement!$C:$C,$C67,Projectmanagement!$H:$H)+SUMIF('Materiële kosten'!C:C,$C67,'Materiële kosten'!D:D)</f>
        <v>0</v>
      </c>
      <c r="F67" s="135"/>
      <c r="G67" s="135"/>
      <c r="H67" s="145" t="str">
        <f>IF(Tabel3[[#This Row],[Begrote kosten]]-Tabel3[[#This Row],[In kind bijdragen en cofin.]]-Tabel3[[#This Row],[Cash cofinanciering]]=0,"",Tabel3[[#This Row],[Begrote kosten]]-Tabel3[[#This Row],[In kind bijdragen en cofin.]]-Tabel3[[#This Row],[Cash cofinanciering]])</f>
        <v/>
      </c>
      <c r="I67" s="83" t="b">
        <f>AND(Tabel3[[#This Row],[Organisatietype]]="Niet-hogeschool",NOT(Tabel3[[#This Row],[Begrote kosten]]=0),SUM(Tabel3[[#This Row],[In kind bijdragen en cofin.]:[Cash cofinanciering]])&lt;Tabel3[[#This Row],[Gevraagde subsidie]])</f>
        <v>0</v>
      </c>
      <c r="J67" s="179">
        <v>45</v>
      </c>
      <c r="K67" s="53"/>
      <c r="L67" s="53"/>
      <c r="M67" s="143">
        <f>SUMIF('WP 1'!$C:$C,$K67,'WP 1'!$L:$L)+SUMIF('WP 2'!$C:$C,$K67,'WP 2'!$L:$L)+SUMIF('WP 3'!$C:$C,$K67,'WP 3'!$L:$L)+SUMIF('WP 4'!$C:$C,$K67,'WP 4'!$L:$L)+SUMIF('WP 5'!$C:$C,$K67,'WP 5'!$L:$L)+SUMIF(Projectmanagement!$C:$C,$K67,Projectmanagement!$L:$L)+SUMIF('Materiële kosten'!$C:$C,$K67,'Materiële kosten'!F:F)</f>
        <v>0</v>
      </c>
      <c r="N67" s="110"/>
      <c r="O67" s="110"/>
      <c r="P67" s="145" t="str">
        <f>IF(Tabel6[[#This Row],[Begrote kosten]]-Tabel6[[#This Row],[In kind bijdragen en cofin.]]-Tabel6[[#This Row],[Cash cofinanciering]]=0,"",Tabel6[[#This Row],[Begrote kosten]]-Tabel6[[#This Row],[In kind bijdragen en cofin.]]-Tabel6[[#This Row],[Cash cofinanciering]])</f>
        <v/>
      </c>
      <c r="Q67" s="277" t="b">
        <f>AND(Tabel6[[#This Row],[Organisatietype]]="Niet-hogeschool",NOT(Tabel6[[#This Row],[Begrote kosten]]=0),SUM(Tabel6[[#This Row],[In kind bijdragen en cofin.]:[Cash cofinanciering]])&lt;Tabel6[[#This Row],[Gevraagde subsidie]])</f>
        <v>0</v>
      </c>
    </row>
    <row r="68" spans="2:17" ht="13">
      <c r="B68" s="109">
        <v>46</v>
      </c>
      <c r="C68" s="53"/>
      <c r="D68" s="53"/>
      <c r="E68" s="134">
        <f>SUMIF('WP 1'!$C:$C,$C68,'WP 1'!$H:$H)+SUMIF('WP 2'!$C:$C,$C68,'WP 2'!$H:$H)+SUMIF('WP 3'!$C:$C,$C68,'WP 3'!$H:$H)+SUMIF('WP 4'!$C:$C,$C68,'WP 4'!$H:$H)+SUMIF('WP 5'!$C:$C,$C68,'WP 5'!$H:$H)+SUMIF(Projectmanagement!$C:$C,$C68,Projectmanagement!$H:$H)+SUMIF('Materiële kosten'!C:C,$C68,'Materiële kosten'!D:D)</f>
        <v>0</v>
      </c>
      <c r="F68" s="135"/>
      <c r="G68" s="135"/>
      <c r="H68" s="145" t="str">
        <f>IF(Tabel3[[#This Row],[Begrote kosten]]-Tabel3[[#This Row],[In kind bijdragen en cofin.]]-Tabel3[[#This Row],[Cash cofinanciering]]=0,"",Tabel3[[#This Row],[Begrote kosten]]-Tabel3[[#This Row],[In kind bijdragen en cofin.]]-Tabel3[[#This Row],[Cash cofinanciering]])</f>
        <v/>
      </c>
      <c r="I68" s="83" t="b">
        <f>AND(Tabel3[[#This Row],[Organisatietype]]="Niet-hogeschool",NOT(Tabel3[[#This Row],[Begrote kosten]]=0),SUM(Tabel3[[#This Row],[In kind bijdragen en cofin.]:[Cash cofinanciering]])&lt;Tabel3[[#This Row],[Gevraagde subsidie]])</f>
        <v>0</v>
      </c>
      <c r="J68" s="179">
        <v>46</v>
      </c>
      <c r="K68" s="53"/>
      <c r="L68" s="53"/>
      <c r="M68" s="143">
        <f>SUMIF('WP 1'!$C:$C,$K68,'WP 1'!$L:$L)+SUMIF('WP 2'!$C:$C,$K68,'WP 2'!$L:$L)+SUMIF('WP 3'!$C:$C,$K68,'WP 3'!$L:$L)+SUMIF('WP 4'!$C:$C,$K68,'WP 4'!$L:$L)+SUMIF('WP 5'!$C:$C,$K68,'WP 5'!$L:$L)+SUMIF(Projectmanagement!$C:$C,$K68,Projectmanagement!$L:$L)+SUMIF('Materiële kosten'!$C:$C,$K68,'Materiële kosten'!F:F)</f>
        <v>0</v>
      </c>
      <c r="N68" s="110"/>
      <c r="O68" s="110"/>
      <c r="P68" s="145" t="str">
        <f>IF(Tabel6[[#This Row],[Begrote kosten]]-Tabel6[[#This Row],[In kind bijdragen en cofin.]]-Tabel6[[#This Row],[Cash cofinanciering]]=0,"",Tabel6[[#This Row],[Begrote kosten]]-Tabel6[[#This Row],[In kind bijdragen en cofin.]]-Tabel6[[#This Row],[Cash cofinanciering]])</f>
        <v/>
      </c>
      <c r="Q68" s="277" t="b">
        <f>AND(Tabel6[[#This Row],[Organisatietype]]="Niet-hogeschool",NOT(Tabel6[[#This Row],[Begrote kosten]]=0),SUM(Tabel6[[#This Row],[In kind bijdragen en cofin.]:[Cash cofinanciering]])&lt;Tabel6[[#This Row],[Gevraagde subsidie]])</f>
        <v>0</v>
      </c>
    </row>
    <row r="69" spans="2:17" ht="13">
      <c r="B69" s="109">
        <v>47</v>
      </c>
      <c r="C69" s="53"/>
      <c r="D69" s="53"/>
      <c r="E69" s="134">
        <f>SUMIF('WP 1'!$C:$C,$C69,'WP 1'!$H:$H)+SUMIF('WP 2'!$C:$C,$C69,'WP 2'!$H:$H)+SUMIF('WP 3'!$C:$C,$C69,'WP 3'!$H:$H)+SUMIF('WP 4'!$C:$C,$C69,'WP 4'!$H:$H)+SUMIF('WP 5'!$C:$C,$C69,'WP 5'!$H:$H)+SUMIF(Projectmanagement!$C:$C,$C69,Projectmanagement!$H:$H)+SUMIF('Materiële kosten'!C:C,$C69,'Materiële kosten'!D:D)</f>
        <v>0</v>
      </c>
      <c r="F69" s="135"/>
      <c r="G69" s="135"/>
      <c r="H69" s="145" t="str">
        <f>IF(Tabel3[[#This Row],[Begrote kosten]]-Tabel3[[#This Row],[In kind bijdragen en cofin.]]-Tabel3[[#This Row],[Cash cofinanciering]]=0,"",Tabel3[[#This Row],[Begrote kosten]]-Tabel3[[#This Row],[In kind bijdragen en cofin.]]-Tabel3[[#This Row],[Cash cofinanciering]])</f>
        <v/>
      </c>
      <c r="I69" s="83" t="b">
        <f>AND(Tabel3[[#This Row],[Organisatietype]]="Niet-hogeschool",NOT(Tabel3[[#This Row],[Begrote kosten]]=0),SUM(Tabel3[[#This Row],[In kind bijdragen en cofin.]:[Cash cofinanciering]])&lt;Tabel3[[#This Row],[Gevraagde subsidie]])</f>
        <v>0</v>
      </c>
      <c r="J69" s="179">
        <v>47</v>
      </c>
      <c r="K69" s="53"/>
      <c r="L69" s="53"/>
      <c r="M69" s="143">
        <f>SUMIF('WP 1'!$C:$C,$K69,'WP 1'!$L:$L)+SUMIF('WP 2'!$C:$C,$K69,'WP 2'!$L:$L)+SUMIF('WP 3'!$C:$C,$K69,'WP 3'!$L:$L)+SUMIF('WP 4'!$C:$C,$K69,'WP 4'!$L:$L)+SUMIF('WP 5'!$C:$C,$K69,'WP 5'!$L:$L)+SUMIF(Projectmanagement!$C:$C,$K69,Projectmanagement!$L:$L)+SUMIF('Materiële kosten'!$C:$C,$K69,'Materiële kosten'!F:F)</f>
        <v>0</v>
      </c>
      <c r="N69" s="110"/>
      <c r="O69" s="110"/>
      <c r="P69" s="145" t="str">
        <f>IF(Tabel6[[#This Row],[Begrote kosten]]-Tabel6[[#This Row],[In kind bijdragen en cofin.]]-Tabel6[[#This Row],[Cash cofinanciering]]=0,"",Tabel6[[#This Row],[Begrote kosten]]-Tabel6[[#This Row],[In kind bijdragen en cofin.]]-Tabel6[[#This Row],[Cash cofinanciering]])</f>
        <v/>
      </c>
      <c r="Q69" s="277" t="b">
        <f>AND(Tabel6[[#This Row],[Organisatietype]]="Niet-hogeschool",NOT(Tabel6[[#This Row],[Begrote kosten]]=0),SUM(Tabel6[[#This Row],[In kind bijdragen en cofin.]:[Cash cofinanciering]])&lt;Tabel6[[#This Row],[Gevraagde subsidie]])</f>
        <v>0</v>
      </c>
    </row>
    <row r="70" spans="2:17" ht="13">
      <c r="B70" s="109">
        <v>48</v>
      </c>
      <c r="C70" s="53"/>
      <c r="D70" s="53"/>
      <c r="E70" s="134">
        <f>SUMIF('WP 1'!$C:$C,$C70,'WP 1'!$H:$H)+SUMIF('WP 2'!$C:$C,$C70,'WP 2'!$H:$H)+SUMIF('WP 3'!$C:$C,$C70,'WP 3'!$H:$H)+SUMIF('WP 4'!$C:$C,$C70,'WP 4'!$H:$H)+SUMIF('WP 5'!$C:$C,$C70,'WP 5'!$H:$H)+SUMIF(Projectmanagement!$C:$C,$C70,Projectmanagement!$H:$H)+SUMIF('Materiële kosten'!C:C,$C70,'Materiële kosten'!D:D)</f>
        <v>0</v>
      </c>
      <c r="F70" s="135"/>
      <c r="G70" s="135"/>
      <c r="H70" s="145" t="str">
        <f>IF(Tabel3[[#This Row],[Begrote kosten]]-Tabel3[[#This Row],[In kind bijdragen en cofin.]]-Tabel3[[#This Row],[Cash cofinanciering]]=0,"",Tabel3[[#This Row],[Begrote kosten]]-Tabel3[[#This Row],[In kind bijdragen en cofin.]]-Tabel3[[#This Row],[Cash cofinanciering]])</f>
        <v/>
      </c>
      <c r="I70" s="83" t="b">
        <f>AND(Tabel3[[#This Row],[Organisatietype]]="Niet-hogeschool",NOT(Tabel3[[#This Row],[Begrote kosten]]=0),SUM(Tabel3[[#This Row],[In kind bijdragen en cofin.]:[Cash cofinanciering]])&lt;Tabel3[[#This Row],[Gevraagde subsidie]])</f>
        <v>0</v>
      </c>
      <c r="J70" s="179">
        <v>48</v>
      </c>
      <c r="K70" s="53"/>
      <c r="L70" s="53"/>
      <c r="M70" s="143">
        <f>SUMIF('WP 1'!$C:$C,$K70,'WP 1'!$L:$L)+SUMIF('WP 2'!$C:$C,$K70,'WP 2'!$L:$L)+SUMIF('WP 3'!$C:$C,$K70,'WP 3'!$L:$L)+SUMIF('WP 4'!$C:$C,$K70,'WP 4'!$L:$L)+SUMIF('WP 5'!$C:$C,$K70,'WP 5'!$L:$L)+SUMIF(Projectmanagement!$C:$C,$K70,Projectmanagement!$L:$L)+SUMIF('Materiële kosten'!$C:$C,$K70,'Materiële kosten'!F:F)</f>
        <v>0</v>
      </c>
      <c r="N70" s="110"/>
      <c r="O70" s="110"/>
      <c r="P70" s="145" t="str">
        <f>IF(Tabel6[[#This Row],[Begrote kosten]]-Tabel6[[#This Row],[In kind bijdragen en cofin.]]-Tabel6[[#This Row],[Cash cofinanciering]]=0,"",Tabel6[[#This Row],[Begrote kosten]]-Tabel6[[#This Row],[In kind bijdragen en cofin.]]-Tabel6[[#This Row],[Cash cofinanciering]])</f>
        <v/>
      </c>
      <c r="Q70" s="277" t="b">
        <f>AND(Tabel6[[#This Row],[Organisatietype]]="Niet-hogeschool",NOT(Tabel6[[#This Row],[Begrote kosten]]=0),SUM(Tabel6[[#This Row],[In kind bijdragen en cofin.]:[Cash cofinanciering]])&lt;Tabel6[[#This Row],[Gevraagde subsidie]])</f>
        <v>0</v>
      </c>
    </row>
    <row r="71" spans="2:17" ht="13">
      <c r="B71" s="109">
        <v>49</v>
      </c>
      <c r="C71" s="53"/>
      <c r="D71" s="53"/>
      <c r="E71" s="134">
        <f>SUMIF('WP 1'!$C:$C,$C71,'WP 1'!$H:$H)+SUMIF('WP 2'!$C:$C,$C71,'WP 2'!$H:$H)+SUMIF('WP 3'!$C:$C,$C71,'WP 3'!$H:$H)+SUMIF('WP 4'!$C:$C,$C71,'WP 4'!$H:$H)+SUMIF('WP 5'!$C:$C,$C71,'WP 5'!$H:$H)+SUMIF(Projectmanagement!$C:$C,$C71,Projectmanagement!$H:$H)+SUMIF('Materiële kosten'!C:C,$C71,'Materiële kosten'!D:D)</f>
        <v>0</v>
      </c>
      <c r="F71" s="135"/>
      <c r="G71" s="135"/>
      <c r="H71" s="145" t="str">
        <f>IF(Tabel3[[#This Row],[Begrote kosten]]-Tabel3[[#This Row],[In kind bijdragen en cofin.]]-Tabel3[[#This Row],[Cash cofinanciering]]=0,"",Tabel3[[#This Row],[Begrote kosten]]-Tabel3[[#This Row],[In kind bijdragen en cofin.]]-Tabel3[[#This Row],[Cash cofinanciering]])</f>
        <v/>
      </c>
      <c r="I71" s="83" t="b">
        <f>AND(Tabel3[[#This Row],[Organisatietype]]="Niet-hogeschool",NOT(Tabel3[[#This Row],[Begrote kosten]]=0),SUM(Tabel3[[#This Row],[In kind bijdragen en cofin.]:[Cash cofinanciering]])&lt;Tabel3[[#This Row],[Gevraagde subsidie]])</f>
        <v>0</v>
      </c>
      <c r="J71" s="179">
        <v>49</v>
      </c>
      <c r="K71" s="53"/>
      <c r="L71" s="53"/>
      <c r="M71" s="143">
        <f>SUMIF('WP 1'!$C:$C,$K71,'WP 1'!$L:$L)+SUMIF('WP 2'!$C:$C,$K71,'WP 2'!$L:$L)+SUMIF('WP 3'!$C:$C,$K71,'WP 3'!$L:$L)+SUMIF('WP 4'!$C:$C,$K71,'WP 4'!$L:$L)+SUMIF('WP 5'!$C:$C,$K71,'WP 5'!$L:$L)+SUMIF(Projectmanagement!$C:$C,$K71,Projectmanagement!$L:$L)+SUMIF('Materiële kosten'!$C:$C,$K71,'Materiële kosten'!F:F)</f>
        <v>0</v>
      </c>
      <c r="N71" s="110"/>
      <c r="O71" s="110"/>
      <c r="P71" s="145" t="str">
        <f>IF(Tabel6[[#This Row],[Begrote kosten]]-Tabel6[[#This Row],[In kind bijdragen en cofin.]]-Tabel6[[#This Row],[Cash cofinanciering]]=0,"",Tabel6[[#This Row],[Begrote kosten]]-Tabel6[[#This Row],[In kind bijdragen en cofin.]]-Tabel6[[#This Row],[Cash cofinanciering]])</f>
        <v/>
      </c>
      <c r="Q71" s="277" t="b">
        <f>AND(Tabel6[[#This Row],[Organisatietype]]="Niet-hogeschool",NOT(Tabel6[[#This Row],[Begrote kosten]]=0),SUM(Tabel6[[#This Row],[In kind bijdragen en cofin.]:[Cash cofinanciering]])&lt;Tabel6[[#This Row],[Gevraagde subsidie]])</f>
        <v>0</v>
      </c>
    </row>
    <row r="72" spans="2:17" ht="13">
      <c r="B72" s="109">
        <v>50</v>
      </c>
      <c r="C72" s="53"/>
      <c r="D72" s="53"/>
      <c r="E72" s="134">
        <f>SUMIF('WP 1'!$C:$C,$C72,'WP 1'!$H:$H)+SUMIF('WP 2'!$C:$C,$C72,'WP 2'!$H:$H)+SUMIF('WP 3'!$C:$C,$C72,'WP 3'!$H:$H)+SUMIF('WP 4'!$C:$C,$C72,'WP 4'!$H:$H)+SUMIF('WP 5'!$C:$C,$C72,'WP 5'!$H:$H)+SUMIF(Projectmanagement!$C:$C,$C72,Projectmanagement!$H:$H)+SUMIF('Materiële kosten'!C:C,$C72,'Materiële kosten'!D:D)</f>
        <v>0</v>
      </c>
      <c r="F72" s="135"/>
      <c r="G72" s="135"/>
      <c r="H72" s="145" t="str">
        <f>IF(Tabel3[[#This Row],[Begrote kosten]]-Tabel3[[#This Row],[In kind bijdragen en cofin.]]-Tabel3[[#This Row],[Cash cofinanciering]]=0,"",Tabel3[[#This Row],[Begrote kosten]]-Tabel3[[#This Row],[In kind bijdragen en cofin.]]-Tabel3[[#This Row],[Cash cofinanciering]])</f>
        <v/>
      </c>
      <c r="I72" s="83" t="b">
        <f>AND(Tabel3[[#This Row],[Organisatietype]]="Niet-hogeschool",NOT(Tabel3[[#This Row],[Begrote kosten]]=0),SUM(Tabel3[[#This Row],[In kind bijdragen en cofin.]:[Cash cofinanciering]])&lt;Tabel3[[#This Row],[Gevraagde subsidie]])</f>
        <v>0</v>
      </c>
      <c r="J72" s="179">
        <v>50</v>
      </c>
      <c r="K72" s="53"/>
      <c r="L72" s="53"/>
      <c r="M72" s="143">
        <f>SUMIF('WP 1'!$C:$C,$K72,'WP 1'!$L:$L)+SUMIF('WP 2'!$C:$C,$K72,'WP 2'!$L:$L)+SUMIF('WP 3'!$C:$C,$K72,'WP 3'!$L:$L)+SUMIF('WP 4'!$C:$C,$K72,'WP 4'!$L:$L)+SUMIF('WP 5'!$C:$C,$K72,'WP 5'!$L:$L)+SUMIF(Projectmanagement!$C:$C,$K72,Projectmanagement!$L:$L)+SUMIF('Materiële kosten'!$C:$C,$K72,'Materiële kosten'!F:F)</f>
        <v>0</v>
      </c>
      <c r="N72" s="110"/>
      <c r="O72" s="110"/>
      <c r="P72" s="145" t="str">
        <f>IF(Tabel6[[#This Row],[Begrote kosten]]-Tabel6[[#This Row],[In kind bijdragen en cofin.]]-Tabel6[[#This Row],[Cash cofinanciering]]=0,"",Tabel6[[#This Row],[Begrote kosten]]-Tabel6[[#This Row],[In kind bijdragen en cofin.]]-Tabel6[[#This Row],[Cash cofinanciering]])</f>
        <v/>
      </c>
      <c r="Q72" s="277" t="b">
        <f>AND(Tabel6[[#This Row],[Organisatietype]]="Niet-hogeschool",NOT(Tabel6[[#This Row],[Begrote kosten]]=0),SUM(Tabel6[[#This Row],[In kind bijdragen en cofin.]:[Cash cofinanciering]])&lt;Tabel6[[#This Row],[Gevraagde subsidie]])</f>
        <v>0</v>
      </c>
    </row>
    <row r="73" spans="2:17" ht="13">
      <c r="B73" s="109">
        <v>51</v>
      </c>
      <c r="C73" s="53"/>
      <c r="D73" s="53"/>
      <c r="E73" s="134">
        <f>SUMIF('WP 1'!$C:$C,$C73,'WP 1'!$H:$H)+SUMIF('WP 2'!$C:$C,$C73,'WP 2'!$H:$H)+SUMIF('WP 3'!$C:$C,$C73,'WP 3'!$H:$H)+SUMIF('WP 4'!$C:$C,$C73,'WP 4'!$H:$H)+SUMIF('WP 5'!$C:$C,$C73,'WP 5'!$H:$H)+SUMIF(Projectmanagement!$C:$C,$C73,Projectmanagement!$H:$H)+SUMIF('Materiële kosten'!C:C,$C73,'Materiële kosten'!D:D)</f>
        <v>0</v>
      </c>
      <c r="F73" s="135"/>
      <c r="G73" s="135"/>
      <c r="H73" s="145" t="str">
        <f>IF(Tabel3[[#This Row],[Begrote kosten]]-Tabel3[[#This Row],[In kind bijdragen en cofin.]]-Tabel3[[#This Row],[Cash cofinanciering]]=0,"",Tabel3[[#This Row],[Begrote kosten]]-Tabel3[[#This Row],[In kind bijdragen en cofin.]]-Tabel3[[#This Row],[Cash cofinanciering]])</f>
        <v/>
      </c>
      <c r="I73" s="83" t="b">
        <f>AND(Tabel3[[#This Row],[Organisatietype]]="Niet-hogeschool",NOT(Tabel3[[#This Row],[Begrote kosten]]=0),SUM(Tabel3[[#This Row],[In kind bijdragen en cofin.]:[Cash cofinanciering]])&lt;Tabel3[[#This Row],[Gevraagde subsidie]])</f>
        <v>0</v>
      </c>
      <c r="J73" s="179">
        <v>51</v>
      </c>
      <c r="K73" s="53"/>
      <c r="L73" s="53"/>
      <c r="M73" s="143">
        <f>SUMIF('WP 1'!$C:$C,$K73,'WP 1'!$L:$L)+SUMIF('WP 2'!$C:$C,$K73,'WP 2'!$L:$L)+SUMIF('WP 3'!$C:$C,$K73,'WP 3'!$L:$L)+SUMIF('WP 4'!$C:$C,$K73,'WP 4'!$L:$L)+SUMIF('WP 5'!$C:$C,$K73,'WP 5'!$L:$L)+SUMIF(Projectmanagement!$C:$C,$K73,Projectmanagement!$L:$L)+SUMIF('Materiële kosten'!$C:$C,$K73,'Materiële kosten'!F:F)</f>
        <v>0</v>
      </c>
      <c r="N73" s="110"/>
      <c r="O73" s="110"/>
      <c r="P73" s="145" t="str">
        <f>IF(Tabel6[[#This Row],[Begrote kosten]]-Tabel6[[#This Row],[In kind bijdragen en cofin.]]-Tabel6[[#This Row],[Cash cofinanciering]]=0,"",Tabel6[[#This Row],[Begrote kosten]]-Tabel6[[#This Row],[In kind bijdragen en cofin.]]-Tabel6[[#This Row],[Cash cofinanciering]])</f>
        <v/>
      </c>
      <c r="Q73" s="277" t="b">
        <f>AND(Tabel6[[#This Row],[Organisatietype]]="Niet-hogeschool",NOT(Tabel6[[#This Row],[Begrote kosten]]=0),SUM(Tabel6[[#This Row],[In kind bijdragen en cofin.]:[Cash cofinanciering]])&lt;Tabel6[[#This Row],[Gevraagde subsidie]])</f>
        <v>0</v>
      </c>
    </row>
    <row r="74" spans="2:17" ht="13">
      <c r="B74" s="109">
        <v>52</v>
      </c>
      <c r="C74" s="53"/>
      <c r="D74" s="53"/>
      <c r="E74" s="134">
        <f>SUMIF('WP 1'!$C:$C,$C74,'WP 1'!$H:$H)+SUMIF('WP 2'!$C:$C,$C74,'WP 2'!$H:$H)+SUMIF('WP 3'!$C:$C,$C74,'WP 3'!$H:$H)+SUMIF('WP 4'!$C:$C,$C74,'WP 4'!$H:$H)+SUMIF('WP 5'!$C:$C,$C74,'WP 5'!$H:$H)+SUMIF(Projectmanagement!$C:$C,$C74,Projectmanagement!$H:$H)+SUMIF('Materiële kosten'!C:C,$C74,'Materiële kosten'!D:D)</f>
        <v>0</v>
      </c>
      <c r="F74" s="135"/>
      <c r="G74" s="135"/>
      <c r="H74" s="145" t="str">
        <f>IF(Tabel3[[#This Row],[Begrote kosten]]-Tabel3[[#This Row],[In kind bijdragen en cofin.]]-Tabel3[[#This Row],[Cash cofinanciering]]=0,"",Tabel3[[#This Row],[Begrote kosten]]-Tabel3[[#This Row],[In kind bijdragen en cofin.]]-Tabel3[[#This Row],[Cash cofinanciering]])</f>
        <v/>
      </c>
      <c r="I74" s="83" t="b">
        <f>AND(Tabel3[[#This Row],[Organisatietype]]="Niet-hogeschool",NOT(Tabel3[[#This Row],[Begrote kosten]]=0),SUM(Tabel3[[#This Row],[In kind bijdragen en cofin.]:[Cash cofinanciering]])&lt;Tabel3[[#This Row],[Gevraagde subsidie]])</f>
        <v>0</v>
      </c>
      <c r="J74" s="179">
        <v>52</v>
      </c>
      <c r="K74" s="53"/>
      <c r="L74" s="53"/>
      <c r="M74" s="143">
        <f>SUMIF('WP 1'!$C:$C,$K74,'WP 1'!$L:$L)+SUMIF('WP 2'!$C:$C,$K74,'WP 2'!$L:$L)+SUMIF('WP 3'!$C:$C,$K74,'WP 3'!$L:$L)+SUMIF('WP 4'!$C:$C,$K74,'WP 4'!$L:$L)+SUMIF('WP 5'!$C:$C,$K74,'WP 5'!$L:$L)+SUMIF(Projectmanagement!$C:$C,$K74,Projectmanagement!$L:$L)+SUMIF('Materiële kosten'!$C:$C,$K74,'Materiële kosten'!F:F)</f>
        <v>0</v>
      </c>
      <c r="N74" s="110"/>
      <c r="O74" s="110"/>
      <c r="P74" s="145" t="str">
        <f>IF(Tabel6[[#This Row],[Begrote kosten]]-Tabel6[[#This Row],[In kind bijdragen en cofin.]]-Tabel6[[#This Row],[Cash cofinanciering]]=0,"",Tabel6[[#This Row],[Begrote kosten]]-Tabel6[[#This Row],[In kind bijdragen en cofin.]]-Tabel6[[#This Row],[Cash cofinanciering]])</f>
        <v/>
      </c>
      <c r="Q74" s="277" t="b">
        <f>AND(Tabel6[[#This Row],[Organisatietype]]="Niet-hogeschool",NOT(Tabel6[[#This Row],[Begrote kosten]]=0),SUM(Tabel6[[#This Row],[In kind bijdragen en cofin.]:[Cash cofinanciering]])&lt;Tabel6[[#This Row],[Gevraagde subsidie]])</f>
        <v>0</v>
      </c>
    </row>
    <row r="75" spans="2:17" ht="13">
      <c r="B75" s="109">
        <v>53</v>
      </c>
      <c r="C75" s="53"/>
      <c r="D75" s="53"/>
      <c r="E75" s="134">
        <f>SUMIF('WP 1'!$C:$C,$C75,'WP 1'!$H:$H)+SUMIF('WP 2'!$C:$C,$C75,'WP 2'!$H:$H)+SUMIF('WP 3'!$C:$C,$C75,'WP 3'!$H:$H)+SUMIF('WP 4'!$C:$C,$C75,'WP 4'!$H:$H)+SUMIF('WP 5'!$C:$C,$C75,'WP 5'!$H:$H)+SUMIF(Projectmanagement!$C:$C,$C75,Projectmanagement!$H:$H)+SUMIF('Materiële kosten'!C:C,$C75,'Materiële kosten'!D:D)</f>
        <v>0</v>
      </c>
      <c r="F75" s="135"/>
      <c r="G75" s="135"/>
      <c r="H75" s="145" t="str">
        <f>IF(Tabel3[[#This Row],[Begrote kosten]]-Tabel3[[#This Row],[In kind bijdragen en cofin.]]-Tabel3[[#This Row],[Cash cofinanciering]]=0,"",Tabel3[[#This Row],[Begrote kosten]]-Tabel3[[#This Row],[In kind bijdragen en cofin.]]-Tabel3[[#This Row],[Cash cofinanciering]])</f>
        <v/>
      </c>
      <c r="I75" s="83" t="b">
        <f>AND(Tabel3[[#This Row],[Organisatietype]]="Niet-hogeschool",NOT(Tabel3[[#This Row],[Begrote kosten]]=0),SUM(Tabel3[[#This Row],[In kind bijdragen en cofin.]:[Cash cofinanciering]])&lt;Tabel3[[#This Row],[Gevraagde subsidie]])</f>
        <v>0</v>
      </c>
      <c r="J75" s="179">
        <v>53</v>
      </c>
      <c r="K75" s="53"/>
      <c r="L75" s="53"/>
      <c r="M75" s="143">
        <f>SUMIF('WP 1'!$C:$C,$K75,'WP 1'!$L:$L)+SUMIF('WP 2'!$C:$C,$K75,'WP 2'!$L:$L)+SUMIF('WP 3'!$C:$C,$K75,'WP 3'!$L:$L)+SUMIF('WP 4'!$C:$C,$K75,'WP 4'!$L:$L)+SUMIF('WP 5'!$C:$C,$K75,'WP 5'!$L:$L)+SUMIF(Projectmanagement!$C:$C,$K75,Projectmanagement!$L:$L)+SUMIF('Materiële kosten'!$C:$C,$K75,'Materiële kosten'!F:F)</f>
        <v>0</v>
      </c>
      <c r="N75" s="110"/>
      <c r="O75" s="110"/>
      <c r="P75" s="145" t="str">
        <f>IF(Tabel6[[#This Row],[Begrote kosten]]-Tabel6[[#This Row],[In kind bijdragen en cofin.]]-Tabel6[[#This Row],[Cash cofinanciering]]=0,"",Tabel6[[#This Row],[Begrote kosten]]-Tabel6[[#This Row],[In kind bijdragen en cofin.]]-Tabel6[[#This Row],[Cash cofinanciering]])</f>
        <v/>
      </c>
      <c r="Q75" s="277" t="b">
        <f>AND(Tabel6[[#This Row],[Organisatietype]]="Niet-hogeschool",NOT(Tabel6[[#This Row],[Begrote kosten]]=0),SUM(Tabel6[[#This Row],[In kind bijdragen en cofin.]:[Cash cofinanciering]])&lt;Tabel6[[#This Row],[Gevraagde subsidie]])</f>
        <v>0</v>
      </c>
    </row>
    <row r="76" spans="2:17" ht="13">
      <c r="B76" s="109">
        <v>54</v>
      </c>
      <c r="C76" s="53"/>
      <c r="D76" s="53"/>
      <c r="E76" s="134">
        <f>SUMIF('WP 1'!$C:$C,$C76,'WP 1'!$H:$H)+SUMIF('WP 2'!$C:$C,$C76,'WP 2'!$H:$H)+SUMIF('WP 3'!$C:$C,$C76,'WP 3'!$H:$H)+SUMIF('WP 4'!$C:$C,$C76,'WP 4'!$H:$H)+SUMIF('WP 5'!$C:$C,$C76,'WP 5'!$H:$H)+SUMIF(Projectmanagement!$C:$C,$C76,Projectmanagement!$H:$H)+SUMIF('Materiële kosten'!C:C,$C76,'Materiële kosten'!D:D)</f>
        <v>0</v>
      </c>
      <c r="F76" s="135"/>
      <c r="G76" s="135"/>
      <c r="H76" s="145" t="str">
        <f>IF(Tabel3[[#This Row],[Begrote kosten]]-Tabel3[[#This Row],[In kind bijdragen en cofin.]]-Tabel3[[#This Row],[Cash cofinanciering]]=0,"",Tabel3[[#This Row],[Begrote kosten]]-Tabel3[[#This Row],[In kind bijdragen en cofin.]]-Tabel3[[#This Row],[Cash cofinanciering]])</f>
        <v/>
      </c>
      <c r="I76" s="83" t="b">
        <f>AND(Tabel3[[#This Row],[Organisatietype]]="Niet-hogeschool",NOT(Tabel3[[#This Row],[Begrote kosten]]=0),SUM(Tabel3[[#This Row],[In kind bijdragen en cofin.]:[Cash cofinanciering]])&lt;Tabel3[[#This Row],[Gevraagde subsidie]])</f>
        <v>0</v>
      </c>
      <c r="J76" s="179">
        <v>54</v>
      </c>
      <c r="K76" s="53"/>
      <c r="L76" s="53"/>
      <c r="M76" s="143">
        <f>SUMIF('WP 1'!$C:$C,$K76,'WP 1'!$L:$L)+SUMIF('WP 2'!$C:$C,$K76,'WP 2'!$L:$L)+SUMIF('WP 3'!$C:$C,$K76,'WP 3'!$L:$L)+SUMIF('WP 4'!$C:$C,$K76,'WP 4'!$L:$L)+SUMIF('WP 5'!$C:$C,$K76,'WP 5'!$L:$L)+SUMIF(Projectmanagement!$C:$C,$K76,Projectmanagement!$L:$L)+SUMIF('Materiële kosten'!$C:$C,$K76,'Materiële kosten'!F:F)</f>
        <v>0</v>
      </c>
      <c r="N76" s="110"/>
      <c r="O76" s="110"/>
      <c r="P76" s="145" t="str">
        <f>IF(Tabel6[[#This Row],[Begrote kosten]]-Tabel6[[#This Row],[In kind bijdragen en cofin.]]-Tabel6[[#This Row],[Cash cofinanciering]]=0,"",Tabel6[[#This Row],[Begrote kosten]]-Tabel6[[#This Row],[In kind bijdragen en cofin.]]-Tabel6[[#This Row],[Cash cofinanciering]])</f>
        <v/>
      </c>
      <c r="Q76" s="277" t="b">
        <f>AND(Tabel6[[#This Row],[Organisatietype]]="Niet-hogeschool",NOT(Tabel6[[#This Row],[Begrote kosten]]=0),SUM(Tabel6[[#This Row],[In kind bijdragen en cofin.]:[Cash cofinanciering]])&lt;Tabel6[[#This Row],[Gevraagde subsidie]])</f>
        <v>0</v>
      </c>
    </row>
    <row r="77" spans="2:17" ht="13">
      <c r="B77" s="109">
        <v>55</v>
      </c>
      <c r="C77" s="53"/>
      <c r="D77" s="53"/>
      <c r="E77" s="134">
        <f>SUMIF('WP 1'!$C:$C,$C77,'WP 1'!$H:$H)+SUMIF('WP 2'!$C:$C,$C77,'WP 2'!$H:$H)+SUMIF('WP 3'!$C:$C,$C77,'WP 3'!$H:$H)+SUMIF('WP 4'!$C:$C,$C77,'WP 4'!$H:$H)+SUMIF('WP 5'!$C:$C,$C77,'WP 5'!$H:$H)+SUMIF(Projectmanagement!$C:$C,$C77,Projectmanagement!$H:$H)+SUMIF('Materiële kosten'!C:C,$C77,'Materiële kosten'!D:D)</f>
        <v>0</v>
      </c>
      <c r="F77" s="135"/>
      <c r="G77" s="135"/>
      <c r="H77" s="145" t="str">
        <f>IF(Tabel3[[#This Row],[Begrote kosten]]-Tabel3[[#This Row],[In kind bijdragen en cofin.]]-Tabel3[[#This Row],[Cash cofinanciering]]=0,"",Tabel3[[#This Row],[Begrote kosten]]-Tabel3[[#This Row],[In kind bijdragen en cofin.]]-Tabel3[[#This Row],[Cash cofinanciering]])</f>
        <v/>
      </c>
      <c r="I77" s="83" t="b">
        <f>AND(Tabel3[[#This Row],[Organisatietype]]="Niet-hogeschool",NOT(Tabel3[[#This Row],[Begrote kosten]]=0),SUM(Tabel3[[#This Row],[In kind bijdragen en cofin.]:[Cash cofinanciering]])&lt;Tabel3[[#This Row],[Gevraagde subsidie]])</f>
        <v>0</v>
      </c>
      <c r="J77" s="179">
        <v>55</v>
      </c>
      <c r="K77" s="53"/>
      <c r="L77" s="53"/>
      <c r="M77" s="143">
        <f>SUMIF('WP 1'!$C:$C,$K77,'WP 1'!$L:$L)+SUMIF('WP 2'!$C:$C,$K77,'WP 2'!$L:$L)+SUMIF('WP 3'!$C:$C,$K77,'WP 3'!$L:$L)+SUMIF('WP 4'!$C:$C,$K77,'WP 4'!$L:$L)+SUMIF('WP 5'!$C:$C,$K77,'WP 5'!$L:$L)+SUMIF(Projectmanagement!$C:$C,$K77,Projectmanagement!$L:$L)+SUMIF('Materiële kosten'!$C:$C,$K77,'Materiële kosten'!F:F)</f>
        <v>0</v>
      </c>
      <c r="N77" s="110"/>
      <c r="O77" s="110"/>
      <c r="P77" s="145" t="str">
        <f>IF(Tabel6[[#This Row],[Begrote kosten]]-Tabel6[[#This Row],[In kind bijdragen en cofin.]]-Tabel6[[#This Row],[Cash cofinanciering]]=0,"",Tabel6[[#This Row],[Begrote kosten]]-Tabel6[[#This Row],[In kind bijdragen en cofin.]]-Tabel6[[#This Row],[Cash cofinanciering]])</f>
        <v/>
      </c>
      <c r="Q77" s="277" t="b">
        <f>AND(Tabel6[[#This Row],[Organisatietype]]="Niet-hogeschool",NOT(Tabel6[[#This Row],[Begrote kosten]]=0),SUM(Tabel6[[#This Row],[In kind bijdragen en cofin.]:[Cash cofinanciering]])&lt;Tabel6[[#This Row],[Gevraagde subsidie]])</f>
        <v>0</v>
      </c>
    </row>
    <row r="78" spans="2:17" ht="13">
      <c r="B78" s="109">
        <v>56</v>
      </c>
      <c r="C78" s="53"/>
      <c r="D78" s="53"/>
      <c r="E78" s="134">
        <f>SUMIF('WP 1'!$C:$C,$C78,'WP 1'!$H:$H)+SUMIF('WP 2'!$C:$C,$C78,'WP 2'!$H:$H)+SUMIF('WP 3'!$C:$C,$C78,'WP 3'!$H:$H)+SUMIF('WP 4'!$C:$C,$C78,'WP 4'!$H:$H)+SUMIF('WP 5'!$C:$C,$C78,'WP 5'!$H:$H)+SUMIF(Projectmanagement!$C:$C,$C78,Projectmanagement!$H:$H)+SUMIF('Materiële kosten'!C:C,$C78,'Materiële kosten'!D:D)</f>
        <v>0</v>
      </c>
      <c r="F78" s="135"/>
      <c r="G78" s="135"/>
      <c r="H78" s="145" t="str">
        <f>IF(Tabel3[[#This Row],[Begrote kosten]]-Tabel3[[#This Row],[In kind bijdragen en cofin.]]-Tabel3[[#This Row],[Cash cofinanciering]]=0,"",Tabel3[[#This Row],[Begrote kosten]]-Tabel3[[#This Row],[In kind bijdragen en cofin.]]-Tabel3[[#This Row],[Cash cofinanciering]])</f>
        <v/>
      </c>
      <c r="I78" s="83" t="b">
        <f>AND(Tabel3[[#This Row],[Organisatietype]]="Niet-hogeschool",NOT(Tabel3[[#This Row],[Begrote kosten]]=0),SUM(Tabel3[[#This Row],[In kind bijdragen en cofin.]:[Cash cofinanciering]])&lt;Tabel3[[#This Row],[Gevraagde subsidie]])</f>
        <v>0</v>
      </c>
      <c r="J78" s="179">
        <v>56</v>
      </c>
      <c r="K78" s="53"/>
      <c r="L78" s="53"/>
      <c r="M78" s="143">
        <f>SUMIF('WP 1'!$C:$C,$K78,'WP 1'!$L:$L)+SUMIF('WP 2'!$C:$C,$K78,'WP 2'!$L:$L)+SUMIF('WP 3'!$C:$C,$K78,'WP 3'!$L:$L)+SUMIF('WP 4'!$C:$C,$K78,'WP 4'!$L:$L)+SUMIF('WP 5'!$C:$C,$K78,'WP 5'!$L:$L)+SUMIF(Projectmanagement!$C:$C,$K78,Projectmanagement!$L:$L)+SUMIF('Materiële kosten'!$C:$C,$K78,'Materiële kosten'!F:F)</f>
        <v>0</v>
      </c>
      <c r="N78" s="110"/>
      <c r="O78" s="110"/>
      <c r="P78" s="145" t="str">
        <f>IF(Tabel6[[#This Row],[Begrote kosten]]-Tabel6[[#This Row],[In kind bijdragen en cofin.]]-Tabel6[[#This Row],[Cash cofinanciering]]=0,"",Tabel6[[#This Row],[Begrote kosten]]-Tabel6[[#This Row],[In kind bijdragen en cofin.]]-Tabel6[[#This Row],[Cash cofinanciering]])</f>
        <v/>
      </c>
      <c r="Q78" s="277" t="b">
        <f>AND(Tabel6[[#This Row],[Organisatietype]]="Niet-hogeschool",NOT(Tabel6[[#This Row],[Begrote kosten]]=0),SUM(Tabel6[[#This Row],[In kind bijdragen en cofin.]:[Cash cofinanciering]])&lt;Tabel6[[#This Row],[Gevraagde subsidie]])</f>
        <v>0</v>
      </c>
    </row>
    <row r="79" spans="2:17" ht="13">
      <c r="B79" s="109">
        <v>57</v>
      </c>
      <c r="C79" s="53"/>
      <c r="D79" s="53"/>
      <c r="E79" s="134">
        <f>SUMIF('WP 1'!$C:$C,$C79,'WP 1'!$H:$H)+SUMIF('WP 2'!$C:$C,$C79,'WP 2'!$H:$H)+SUMIF('WP 3'!$C:$C,$C79,'WP 3'!$H:$H)+SUMIF('WP 4'!$C:$C,$C79,'WP 4'!$H:$H)+SUMIF('WP 5'!$C:$C,$C79,'WP 5'!$H:$H)+SUMIF(Projectmanagement!$C:$C,$C79,Projectmanagement!$H:$H)+SUMIF('Materiële kosten'!C:C,$C79,'Materiële kosten'!D:D)</f>
        <v>0</v>
      </c>
      <c r="F79" s="135"/>
      <c r="G79" s="135"/>
      <c r="H79" s="145" t="str">
        <f>IF(Tabel3[[#This Row],[Begrote kosten]]-Tabel3[[#This Row],[In kind bijdragen en cofin.]]-Tabel3[[#This Row],[Cash cofinanciering]]=0,"",Tabel3[[#This Row],[Begrote kosten]]-Tabel3[[#This Row],[In kind bijdragen en cofin.]]-Tabel3[[#This Row],[Cash cofinanciering]])</f>
        <v/>
      </c>
      <c r="I79" s="83" t="b">
        <f>AND(Tabel3[[#This Row],[Organisatietype]]="Niet-hogeschool",NOT(Tabel3[[#This Row],[Begrote kosten]]=0),SUM(Tabel3[[#This Row],[In kind bijdragen en cofin.]:[Cash cofinanciering]])&lt;Tabel3[[#This Row],[Gevraagde subsidie]])</f>
        <v>0</v>
      </c>
      <c r="J79" s="179">
        <v>57</v>
      </c>
      <c r="K79" s="53"/>
      <c r="L79" s="53"/>
      <c r="M79" s="143">
        <f>SUMIF('WP 1'!$C:$C,$K79,'WP 1'!$L:$L)+SUMIF('WP 2'!$C:$C,$K79,'WP 2'!$L:$L)+SUMIF('WP 3'!$C:$C,$K79,'WP 3'!$L:$L)+SUMIF('WP 4'!$C:$C,$K79,'WP 4'!$L:$L)+SUMIF('WP 5'!$C:$C,$K79,'WP 5'!$L:$L)+SUMIF(Projectmanagement!$C:$C,$K79,Projectmanagement!$L:$L)+SUMIF('Materiële kosten'!$C:$C,$K79,'Materiële kosten'!F:F)</f>
        <v>0</v>
      </c>
      <c r="N79" s="110"/>
      <c r="O79" s="110"/>
      <c r="P79" s="145" t="str">
        <f>IF(Tabel6[[#This Row],[Begrote kosten]]-Tabel6[[#This Row],[In kind bijdragen en cofin.]]-Tabel6[[#This Row],[Cash cofinanciering]]=0,"",Tabel6[[#This Row],[Begrote kosten]]-Tabel6[[#This Row],[In kind bijdragen en cofin.]]-Tabel6[[#This Row],[Cash cofinanciering]])</f>
        <v/>
      </c>
      <c r="Q79" s="277" t="b">
        <f>AND(Tabel6[[#This Row],[Organisatietype]]="Niet-hogeschool",NOT(Tabel6[[#This Row],[Begrote kosten]]=0),SUM(Tabel6[[#This Row],[In kind bijdragen en cofin.]:[Cash cofinanciering]])&lt;Tabel6[[#This Row],[Gevraagde subsidie]])</f>
        <v>0</v>
      </c>
    </row>
    <row r="80" spans="2:17" ht="13">
      <c r="B80" s="109">
        <v>58</v>
      </c>
      <c r="C80" s="53"/>
      <c r="D80" s="53"/>
      <c r="E80" s="134">
        <f>SUMIF('WP 1'!$C:$C,$C80,'WP 1'!$H:$H)+SUMIF('WP 2'!$C:$C,$C80,'WP 2'!$H:$H)+SUMIF('WP 3'!$C:$C,$C80,'WP 3'!$H:$H)+SUMIF('WP 4'!$C:$C,$C80,'WP 4'!$H:$H)+SUMIF('WP 5'!$C:$C,$C80,'WP 5'!$H:$H)+SUMIF(Projectmanagement!$C:$C,$C80,Projectmanagement!$H:$H)+SUMIF('Materiële kosten'!C:C,$C80,'Materiële kosten'!D:D)</f>
        <v>0</v>
      </c>
      <c r="F80" s="135"/>
      <c r="G80" s="135"/>
      <c r="H80" s="145" t="str">
        <f>IF(Tabel3[[#This Row],[Begrote kosten]]-Tabel3[[#This Row],[In kind bijdragen en cofin.]]-Tabel3[[#This Row],[Cash cofinanciering]]=0,"",Tabel3[[#This Row],[Begrote kosten]]-Tabel3[[#This Row],[In kind bijdragen en cofin.]]-Tabel3[[#This Row],[Cash cofinanciering]])</f>
        <v/>
      </c>
      <c r="I80" s="83" t="b">
        <f>AND(Tabel3[[#This Row],[Organisatietype]]="Niet-hogeschool",NOT(Tabel3[[#This Row],[Begrote kosten]]=0),SUM(Tabel3[[#This Row],[In kind bijdragen en cofin.]:[Cash cofinanciering]])&lt;Tabel3[[#This Row],[Gevraagde subsidie]])</f>
        <v>0</v>
      </c>
      <c r="J80" s="179">
        <v>58</v>
      </c>
      <c r="K80" s="53"/>
      <c r="L80" s="53"/>
      <c r="M80" s="143">
        <f>SUMIF('WP 1'!$C:$C,$K80,'WP 1'!$L:$L)+SUMIF('WP 2'!$C:$C,$K80,'WP 2'!$L:$L)+SUMIF('WP 3'!$C:$C,$K80,'WP 3'!$L:$L)+SUMIF('WP 4'!$C:$C,$K80,'WP 4'!$L:$L)+SUMIF('WP 5'!$C:$C,$K80,'WP 5'!$L:$L)+SUMIF(Projectmanagement!$C:$C,$K80,Projectmanagement!$L:$L)+SUMIF('Materiële kosten'!$C:$C,$K80,'Materiële kosten'!F:F)</f>
        <v>0</v>
      </c>
      <c r="N80" s="110"/>
      <c r="O80" s="110"/>
      <c r="P80" s="145" t="str">
        <f>IF(Tabel6[[#This Row],[Begrote kosten]]-Tabel6[[#This Row],[In kind bijdragen en cofin.]]-Tabel6[[#This Row],[Cash cofinanciering]]=0,"",Tabel6[[#This Row],[Begrote kosten]]-Tabel6[[#This Row],[In kind bijdragen en cofin.]]-Tabel6[[#This Row],[Cash cofinanciering]])</f>
        <v/>
      </c>
      <c r="Q80" s="277" t="b">
        <f>AND(Tabel6[[#This Row],[Organisatietype]]="Niet-hogeschool",NOT(Tabel6[[#This Row],[Begrote kosten]]=0),SUM(Tabel6[[#This Row],[In kind bijdragen en cofin.]:[Cash cofinanciering]])&lt;Tabel6[[#This Row],[Gevraagde subsidie]])</f>
        <v>0</v>
      </c>
    </row>
    <row r="81" spans="2:17" ht="13">
      <c r="B81" s="109">
        <v>59</v>
      </c>
      <c r="C81" s="53"/>
      <c r="D81" s="53"/>
      <c r="E81" s="134">
        <f>SUMIF('WP 1'!$C:$C,$C81,'WP 1'!$H:$H)+SUMIF('WP 2'!$C:$C,$C81,'WP 2'!$H:$H)+SUMIF('WP 3'!$C:$C,$C81,'WP 3'!$H:$H)+SUMIF('WP 4'!$C:$C,$C81,'WP 4'!$H:$H)+SUMIF('WP 5'!$C:$C,$C81,'WP 5'!$H:$H)+SUMIF(Projectmanagement!$C:$C,$C81,Projectmanagement!$H:$H)+SUMIF('Materiële kosten'!C:C,$C81,'Materiële kosten'!D:D)</f>
        <v>0</v>
      </c>
      <c r="F81" s="135"/>
      <c r="G81" s="135"/>
      <c r="H81" s="145" t="str">
        <f>IF(Tabel3[[#This Row],[Begrote kosten]]-Tabel3[[#This Row],[In kind bijdragen en cofin.]]-Tabel3[[#This Row],[Cash cofinanciering]]=0,"",Tabel3[[#This Row],[Begrote kosten]]-Tabel3[[#This Row],[In kind bijdragen en cofin.]]-Tabel3[[#This Row],[Cash cofinanciering]])</f>
        <v/>
      </c>
      <c r="I81" s="83" t="b">
        <f>AND(Tabel3[[#This Row],[Organisatietype]]="Niet-hogeschool",NOT(Tabel3[[#This Row],[Begrote kosten]]=0),SUM(Tabel3[[#This Row],[In kind bijdragen en cofin.]:[Cash cofinanciering]])&lt;Tabel3[[#This Row],[Gevraagde subsidie]])</f>
        <v>0</v>
      </c>
      <c r="J81" s="179">
        <v>59</v>
      </c>
      <c r="K81" s="53"/>
      <c r="L81" s="53"/>
      <c r="M81" s="143">
        <f>SUMIF('WP 1'!$C:$C,$K81,'WP 1'!$L:$L)+SUMIF('WP 2'!$C:$C,$K81,'WP 2'!$L:$L)+SUMIF('WP 3'!$C:$C,$K81,'WP 3'!$L:$L)+SUMIF('WP 4'!$C:$C,$K81,'WP 4'!$L:$L)+SUMIF('WP 5'!$C:$C,$K81,'WP 5'!$L:$L)+SUMIF(Projectmanagement!$C:$C,$K81,Projectmanagement!$L:$L)+SUMIF('Materiële kosten'!$C:$C,$K81,'Materiële kosten'!F:F)</f>
        <v>0</v>
      </c>
      <c r="N81" s="110"/>
      <c r="O81" s="110"/>
      <c r="P81" s="145" t="str">
        <f>IF(Tabel6[[#This Row],[Begrote kosten]]-Tabel6[[#This Row],[In kind bijdragen en cofin.]]-Tabel6[[#This Row],[Cash cofinanciering]]=0,"",Tabel6[[#This Row],[Begrote kosten]]-Tabel6[[#This Row],[In kind bijdragen en cofin.]]-Tabel6[[#This Row],[Cash cofinanciering]])</f>
        <v/>
      </c>
      <c r="Q81" s="277" t="b">
        <f>AND(Tabel6[[#This Row],[Organisatietype]]="Niet-hogeschool",NOT(Tabel6[[#This Row],[Begrote kosten]]=0),SUM(Tabel6[[#This Row],[In kind bijdragen en cofin.]:[Cash cofinanciering]])&lt;Tabel6[[#This Row],[Gevraagde subsidie]])</f>
        <v>0</v>
      </c>
    </row>
    <row r="82" spans="2:17" ht="13">
      <c r="B82" s="109">
        <v>60</v>
      </c>
      <c r="C82" s="53"/>
      <c r="D82" s="53"/>
      <c r="E82" s="134">
        <f>SUMIF('WP 1'!$C:$C,$C82,'WP 1'!$H:$H)+SUMIF('WP 2'!$C:$C,$C82,'WP 2'!$H:$H)+SUMIF('WP 3'!$C:$C,$C82,'WP 3'!$H:$H)+SUMIF('WP 4'!$C:$C,$C82,'WP 4'!$H:$H)+SUMIF('WP 5'!$C:$C,$C82,'WP 5'!$H:$H)+SUMIF(Projectmanagement!$C:$C,$C82,Projectmanagement!$H:$H)+SUMIF('Materiële kosten'!C:C,$C82,'Materiële kosten'!D:D)</f>
        <v>0</v>
      </c>
      <c r="F82" s="135"/>
      <c r="G82" s="135"/>
      <c r="H82" s="145" t="str">
        <f>IF(Tabel3[[#This Row],[Begrote kosten]]-Tabel3[[#This Row],[In kind bijdragen en cofin.]]-Tabel3[[#This Row],[Cash cofinanciering]]=0,"",Tabel3[[#This Row],[Begrote kosten]]-Tabel3[[#This Row],[In kind bijdragen en cofin.]]-Tabel3[[#This Row],[Cash cofinanciering]])</f>
        <v/>
      </c>
      <c r="I82" s="83" t="b">
        <f>AND(Tabel3[[#This Row],[Organisatietype]]="Niet-hogeschool",NOT(Tabel3[[#This Row],[Begrote kosten]]=0),SUM(Tabel3[[#This Row],[In kind bijdragen en cofin.]:[Cash cofinanciering]])&lt;Tabel3[[#This Row],[Gevraagde subsidie]])</f>
        <v>0</v>
      </c>
      <c r="J82" s="179">
        <v>60</v>
      </c>
      <c r="K82" s="53"/>
      <c r="L82" s="53"/>
      <c r="M82" s="143">
        <f>SUMIF('WP 1'!$C:$C,$K82,'WP 1'!$L:$L)+SUMIF('WP 2'!$C:$C,$K82,'WP 2'!$L:$L)+SUMIF('WP 3'!$C:$C,$K82,'WP 3'!$L:$L)+SUMIF('WP 4'!$C:$C,$K82,'WP 4'!$L:$L)+SUMIF('WP 5'!$C:$C,$K82,'WP 5'!$L:$L)+SUMIF(Projectmanagement!$C:$C,$K82,Projectmanagement!$L:$L)+SUMIF('Materiële kosten'!$C:$C,$K82,'Materiële kosten'!F:F)</f>
        <v>0</v>
      </c>
      <c r="N82" s="110"/>
      <c r="O82" s="110"/>
      <c r="P82" s="145" t="str">
        <f>IF(Tabel6[[#This Row],[Begrote kosten]]-Tabel6[[#This Row],[In kind bijdragen en cofin.]]-Tabel6[[#This Row],[Cash cofinanciering]]=0,"",Tabel6[[#This Row],[Begrote kosten]]-Tabel6[[#This Row],[In kind bijdragen en cofin.]]-Tabel6[[#This Row],[Cash cofinanciering]])</f>
        <v/>
      </c>
      <c r="Q82" s="277" t="b">
        <f>AND(Tabel6[[#This Row],[Organisatietype]]="Niet-hogeschool",NOT(Tabel6[[#This Row],[Begrote kosten]]=0),SUM(Tabel6[[#This Row],[In kind bijdragen en cofin.]:[Cash cofinanciering]])&lt;Tabel6[[#This Row],[Gevraagde subsidie]])</f>
        <v>0</v>
      </c>
    </row>
    <row r="83" spans="2:17" ht="13">
      <c r="B83" s="109">
        <v>61</v>
      </c>
      <c r="C83" s="53"/>
      <c r="D83" s="53"/>
      <c r="E83" s="134">
        <f>SUMIF('WP 1'!$C:$C,$C83,'WP 1'!$H:$H)+SUMIF('WP 2'!$C:$C,$C83,'WP 2'!$H:$H)+SUMIF('WP 3'!$C:$C,$C83,'WP 3'!$H:$H)+SUMIF('WP 4'!$C:$C,$C83,'WP 4'!$H:$H)+SUMIF('WP 5'!$C:$C,$C83,'WP 5'!$H:$H)+SUMIF(Projectmanagement!$C:$C,$C83,Projectmanagement!$H:$H)+SUMIF('Materiële kosten'!C:C,$C83,'Materiële kosten'!D:D)</f>
        <v>0</v>
      </c>
      <c r="F83" s="135"/>
      <c r="G83" s="135"/>
      <c r="H83" s="145" t="str">
        <f>IF(Tabel3[[#This Row],[Begrote kosten]]-Tabel3[[#This Row],[In kind bijdragen en cofin.]]-Tabel3[[#This Row],[Cash cofinanciering]]=0,"",Tabel3[[#This Row],[Begrote kosten]]-Tabel3[[#This Row],[In kind bijdragen en cofin.]]-Tabel3[[#This Row],[Cash cofinanciering]])</f>
        <v/>
      </c>
      <c r="I83" s="83" t="b">
        <f>AND(Tabel3[[#This Row],[Organisatietype]]="Niet-hogeschool",NOT(Tabel3[[#This Row],[Begrote kosten]]=0),SUM(Tabel3[[#This Row],[In kind bijdragen en cofin.]:[Cash cofinanciering]])&lt;Tabel3[[#This Row],[Gevraagde subsidie]])</f>
        <v>0</v>
      </c>
      <c r="J83" s="179">
        <v>61</v>
      </c>
      <c r="K83" s="53"/>
      <c r="L83" s="53"/>
      <c r="M83" s="143">
        <f>SUMIF('WP 1'!$C:$C,$K83,'WP 1'!$L:$L)+SUMIF('WP 2'!$C:$C,$K83,'WP 2'!$L:$L)+SUMIF('WP 3'!$C:$C,$K83,'WP 3'!$L:$L)+SUMIF('WP 4'!$C:$C,$K83,'WP 4'!$L:$L)+SUMIF('WP 5'!$C:$C,$K83,'WP 5'!$L:$L)+SUMIF(Projectmanagement!$C:$C,$K83,Projectmanagement!$L:$L)+SUMIF('Materiële kosten'!$C:$C,$K83,'Materiële kosten'!F:F)</f>
        <v>0</v>
      </c>
      <c r="N83" s="110"/>
      <c r="O83" s="110"/>
      <c r="P83" s="145" t="str">
        <f>IF(Tabel6[[#This Row],[Begrote kosten]]-Tabel6[[#This Row],[In kind bijdragen en cofin.]]-Tabel6[[#This Row],[Cash cofinanciering]]=0,"",Tabel6[[#This Row],[Begrote kosten]]-Tabel6[[#This Row],[In kind bijdragen en cofin.]]-Tabel6[[#This Row],[Cash cofinanciering]])</f>
        <v/>
      </c>
      <c r="Q83" s="277" t="b">
        <f>AND(Tabel6[[#This Row],[Organisatietype]]="Niet-hogeschool",NOT(Tabel6[[#This Row],[Begrote kosten]]=0),SUM(Tabel6[[#This Row],[In kind bijdragen en cofin.]:[Cash cofinanciering]])&lt;Tabel6[[#This Row],[Gevraagde subsidie]])</f>
        <v>0</v>
      </c>
    </row>
    <row r="84" spans="2:17" ht="13">
      <c r="B84" s="109">
        <v>62</v>
      </c>
      <c r="C84" s="53"/>
      <c r="D84" s="53"/>
      <c r="E84" s="134">
        <f>SUMIF('WP 1'!$C:$C,$C84,'WP 1'!$H:$H)+SUMIF('WP 2'!$C:$C,$C84,'WP 2'!$H:$H)+SUMIF('WP 3'!$C:$C,$C84,'WP 3'!$H:$H)+SUMIF('WP 4'!$C:$C,$C84,'WP 4'!$H:$H)+SUMIF('WP 5'!$C:$C,$C84,'WP 5'!$H:$H)+SUMIF(Projectmanagement!$C:$C,$C84,Projectmanagement!$H:$H)+SUMIF('Materiële kosten'!C:C,$C84,'Materiële kosten'!D:D)</f>
        <v>0</v>
      </c>
      <c r="F84" s="135"/>
      <c r="G84" s="135"/>
      <c r="H84" s="145" t="str">
        <f>IF(Tabel3[[#This Row],[Begrote kosten]]-Tabel3[[#This Row],[In kind bijdragen en cofin.]]-Tabel3[[#This Row],[Cash cofinanciering]]=0,"",Tabel3[[#This Row],[Begrote kosten]]-Tabel3[[#This Row],[In kind bijdragen en cofin.]]-Tabel3[[#This Row],[Cash cofinanciering]])</f>
        <v/>
      </c>
      <c r="I84" s="83" t="b">
        <f>AND(Tabel3[[#This Row],[Organisatietype]]="Niet-hogeschool",NOT(Tabel3[[#This Row],[Begrote kosten]]=0),SUM(Tabel3[[#This Row],[In kind bijdragen en cofin.]:[Cash cofinanciering]])&lt;Tabel3[[#This Row],[Gevraagde subsidie]])</f>
        <v>0</v>
      </c>
      <c r="J84" s="179">
        <v>62</v>
      </c>
      <c r="K84" s="53"/>
      <c r="L84" s="53"/>
      <c r="M84" s="143">
        <f>SUMIF('WP 1'!$C:$C,$K84,'WP 1'!$L:$L)+SUMIF('WP 2'!$C:$C,$K84,'WP 2'!$L:$L)+SUMIF('WP 3'!$C:$C,$K84,'WP 3'!$L:$L)+SUMIF('WP 4'!$C:$C,$K84,'WP 4'!$L:$L)+SUMIF('WP 5'!$C:$C,$K84,'WP 5'!$L:$L)+SUMIF(Projectmanagement!$C:$C,$K84,Projectmanagement!$L:$L)+SUMIF('Materiële kosten'!$C:$C,$K84,'Materiële kosten'!F:F)</f>
        <v>0</v>
      </c>
      <c r="N84" s="110"/>
      <c r="O84" s="110"/>
      <c r="P84" s="145" t="str">
        <f>IF(Tabel6[[#This Row],[Begrote kosten]]-Tabel6[[#This Row],[In kind bijdragen en cofin.]]-Tabel6[[#This Row],[Cash cofinanciering]]=0,"",Tabel6[[#This Row],[Begrote kosten]]-Tabel6[[#This Row],[In kind bijdragen en cofin.]]-Tabel6[[#This Row],[Cash cofinanciering]])</f>
        <v/>
      </c>
      <c r="Q84" s="277" t="b">
        <f>AND(Tabel6[[#This Row],[Organisatietype]]="Niet-hogeschool",NOT(Tabel6[[#This Row],[Begrote kosten]]=0),SUM(Tabel6[[#This Row],[In kind bijdragen en cofin.]:[Cash cofinanciering]])&lt;Tabel6[[#This Row],[Gevraagde subsidie]])</f>
        <v>0</v>
      </c>
    </row>
    <row r="85" spans="2:17" ht="13">
      <c r="B85" s="109">
        <v>63</v>
      </c>
      <c r="C85" s="53"/>
      <c r="D85" s="53"/>
      <c r="E85" s="134">
        <f>SUMIF('WP 1'!$C:$C,$C85,'WP 1'!$H:$H)+SUMIF('WP 2'!$C:$C,$C85,'WP 2'!$H:$H)+SUMIF('WP 3'!$C:$C,$C85,'WP 3'!$H:$H)+SUMIF('WP 4'!$C:$C,$C85,'WP 4'!$H:$H)+SUMIF('WP 5'!$C:$C,$C85,'WP 5'!$H:$H)+SUMIF(Projectmanagement!$C:$C,$C85,Projectmanagement!$H:$H)+SUMIF('Materiële kosten'!C:C,$C85,'Materiële kosten'!D:D)</f>
        <v>0</v>
      </c>
      <c r="F85" s="135"/>
      <c r="G85" s="135"/>
      <c r="H85" s="145" t="str">
        <f>IF(Tabel3[[#This Row],[Begrote kosten]]-Tabel3[[#This Row],[In kind bijdragen en cofin.]]-Tabel3[[#This Row],[Cash cofinanciering]]=0,"",Tabel3[[#This Row],[Begrote kosten]]-Tabel3[[#This Row],[In kind bijdragen en cofin.]]-Tabel3[[#This Row],[Cash cofinanciering]])</f>
        <v/>
      </c>
      <c r="I85" s="83" t="b">
        <f>AND(Tabel3[[#This Row],[Organisatietype]]="Niet-hogeschool",NOT(Tabel3[[#This Row],[Begrote kosten]]=0),SUM(Tabel3[[#This Row],[In kind bijdragen en cofin.]:[Cash cofinanciering]])&lt;Tabel3[[#This Row],[Gevraagde subsidie]])</f>
        <v>0</v>
      </c>
      <c r="J85" s="179">
        <v>63</v>
      </c>
      <c r="K85" s="53"/>
      <c r="L85" s="53"/>
      <c r="M85" s="143">
        <f>SUMIF('WP 1'!$C:$C,$K85,'WP 1'!$L:$L)+SUMIF('WP 2'!$C:$C,$K85,'WP 2'!$L:$L)+SUMIF('WP 3'!$C:$C,$K85,'WP 3'!$L:$L)+SUMIF('WP 4'!$C:$C,$K85,'WP 4'!$L:$L)+SUMIF('WP 5'!$C:$C,$K85,'WP 5'!$L:$L)+SUMIF(Projectmanagement!$C:$C,$K85,Projectmanagement!$L:$L)+SUMIF('Materiële kosten'!$C:$C,$K85,'Materiële kosten'!F:F)</f>
        <v>0</v>
      </c>
      <c r="N85" s="110"/>
      <c r="O85" s="110"/>
      <c r="P85" s="145" t="str">
        <f>IF(Tabel6[[#This Row],[Begrote kosten]]-Tabel6[[#This Row],[In kind bijdragen en cofin.]]-Tabel6[[#This Row],[Cash cofinanciering]]=0,"",Tabel6[[#This Row],[Begrote kosten]]-Tabel6[[#This Row],[In kind bijdragen en cofin.]]-Tabel6[[#This Row],[Cash cofinanciering]])</f>
        <v/>
      </c>
      <c r="Q85" s="277" t="b">
        <f>AND(Tabel6[[#This Row],[Organisatietype]]="Niet-hogeschool",NOT(Tabel6[[#This Row],[Begrote kosten]]=0),SUM(Tabel6[[#This Row],[In kind bijdragen en cofin.]:[Cash cofinanciering]])&lt;Tabel6[[#This Row],[Gevraagde subsidie]])</f>
        <v>0</v>
      </c>
    </row>
    <row r="86" spans="2:17" ht="13">
      <c r="B86" s="109">
        <v>64</v>
      </c>
      <c r="C86" s="53"/>
      <c r="D86" s="53"/>
      <c r="E86" s="134">
        <f>SUMIF('WP 1'!$C:$C,$C86,'WP 1'!$H:$H)+SUMIF('WP 2'!$C:$C,$C86,'WP 2'!$H:$H)+SUMIF('WP 3'!$C:$C,$C86,'WP 3'!$H:$H)+SUMIF('WP 4'!$C:$C,$C86,'WP 4'!$H:$H)+SUMIF('WP 5'!$C:$C,$C86,'WP 5'!$H:$H)+SUMIF(Projectmanagement!$C:$C,$C86,Projectmanagement!$H:$H)+SUMIF('Materiële kosten'!C:C,$C86,'Materiële kosten'!D:D)</f>
        <v>0</v>
      </c>
      <c r="F86" s="135"/>
      <c r="G86" s="135"/>
      <c r="H86" s="145" t="str">
        <f>IF(Tabel3[[#This Row],[Begrote kosten]]-Tabel3[[#This Row],[In kind bijdragen en cofin.]]-Tabel3[[#This Row],[Cash cofinanciering]]=0,"",Tabel3[[#This Row],[Begrote kosten]]-Tabel3[[#This Row],[In kind bijdragen en cofin.]]-Tabel3[[#This Row],[Cash cofinanciering]])</f>
        <v/>
      </c>
      <c r="I86" s="83" t="b">
        <f>AND(Tabel3[[#This Row],[Organisatietype]]="Niet-hogeschool",NOT(Tabel3[[#This Row],[Begrote kosten]]=0),SUM(Tabel3[[#This Row],[In kind bijdragen en cofin.]:[Cash cofinanciering]])&lt;Tabel3[[#This Row],[Gevraagde subsidie]])</f>
        <v>0</v>
      </c>
      <c r="J86" s="179">
        <v>64</v>
      </c>
      <c r="K86" s="53"/>
      <c r="L86" s="53"/>
      <c r="M86" s="143">
        <f>SUMIF('WP 1'!$C:$C,$K86,'WP 1'!$L:$L)+SUMIF('WP 2'!$C:$C,$K86,'WP 2'!$L:$L)+SUMIF('WP 3'!$C:$C,$K86,'WP 3'!$L:$L)+SUMIF('WP 4'!$C:$C,$K86,'WP 4'!$L:$L)+SUMIF('WP 5'!$C:$C,$K86,'WP 5'!$L:$L)+SUMIF(Projectmanagement!$C:$C,$K86,Projectmanagement!$L:$L)+SUMIF('Materiële kosten'!$C:$C,$K86,'Materiële kosten'!F:F)</f>
        <v>0</v>
      </c>
      <c r="N86" s="110"/>
      <c r="O86" s="110"/>
      <c r="P86" s="145" t="str">
        <f>IF(Tabel6[[#This Row],[Begrote kosten]]-Tabel6[[#This Row],[In kind bijdragen en cofin.]]-Tabel6[[#This Row],[Cash cofinanciering]]=0,"",Tabel6[[#This Row],[Begrote kosten]]-Tabel6[[#This Row],[In kind bijdragen en cofin.]]-Tabel6[[#This Row],[Cash cofinanciering]])</f>
        <v/>
      </c>
      <c r="Q86" s="277" t="b">
        <f>AND(Tabel6[[#This Row],[Organisatietype]]="Niet-hogeschool",NOT(Tabel6[[#This Row],[Begrote kosten]]=0),SUM(Tabel6[[#This Row],[In kind bijdragen en cofin.]:[Cash cofinanciering]])&lt;Tabel6[[#This Row],[Gevraagde subsidie]])</f>
        <v>0</v>
      </c>
    </row>
    <row r="87" spans="2:17" ht="13">
      <c r="B87" s="109">
        <v>65</v>
      </c>
      <c r="C87" s="53"/>
      <c r="D87" s="53"/>
      <c r="E87" s="134">
        <f>SUMIF('WP 1'!$C:$C,$C87,'WP 1'!$H:$H)+SUMIF('WP 2'!$C:$C,$C87,'WP 2'!$H:$H)+SUMIF('WP 3'!$C:$C,$C87,'WP 3'!$H:$H)+SUMIF('WP 4'!$C:$C,$C87,'WP 4'!$H:$H)+SUMIF('WP 5'!$C:$C,$C87,'WP 5'!$H:$H)+SUMIF(Projectmanagement!$C:$C,$C87,Projectmanagement!$H:$H)+SUMIF('Materiële kosten'!C:C,$C87,'Materiële kosten'!D:D)</f>
        <v>0</v>
      </c>
      <c r="F87" s="135"/>
      <c r="G87" s="135"/>
      <c r="H87" s="145" t="str">
        <f>IF(Tabel3[[#This Row],[Begrote kosten]]-Tabel3[[#This Row],[In kind bijdragen en cofin.]]-Tabel3[[#This Row],[Cash cofinanciering]]=0,"",Tabel3[[#This Row],[Begrote kosten]]-Tabel3[[#This Row],[In kind bijdragen en cofin.]]-Tabel3[[#This Row],[Cash cofinanciering]])</f>
        <v/>
      </c>
      <c r="I87" s="83" t="b">
        <f>AND(Tabel3[[#This Row],[Organisatietype]]="Niet-hogeschool",NOT(Tabel3[[#This Row],[Begrote kosten]]=0),SUM(Tabel3[[#This Row],[In kind bijdragen en cofin.]:[Cash cofinanciering]])&lt;Tabel3[[#This Row],[Gevraagde subsidie]])</f>
        <v>0</v>
      </c>
      <c r="J87" s="179">
        <v>65</v>
      </c>
      <c r="K87" s="53"/>
      <c r="L87" s="53"/>
      <c r="M87" s="143">
        <f>SUMIF('WP 1'!$C:$C,$K87,'WP 1'!$L:$L)+SUMIF('WP 2'!$C:$C,$K87,'WP 2'!$L:$L)+SUMIF('WP 3'!$C:$C,$K87,'WP 3'!$L:$L)+SUMIF('WP 4'!$C:$C,$K87,'WP 4'!$L:$L)+SUMIF('WP 5'!$C:$C,$K87,'WP 5'!$L:$L)+SUMIF(Projectmanagement!$C:$C,$K87,Projectmanagement!$L:$L)+SUMIF('Materiële kosten'!$C:$C,$K87,'Materiële kosten'!F:F)</f>
        <v>0</v>
      </c>
      <c r="N87" s="110"/>
      <c r="O87" s="110"/>
      <c r="P87" s="145" t="str">
        <f>IF(Tabel6[[#This Row],[Begrote kosten]]-Tabel6[[#This Row],[In kind bijdragen en cofin.]]-Tabel6[[#This Row],[Cash cofinanciering]]=0,"",Tabel6[[#This Row],[Begrote kosten]]-Tabel6[[#This Row],[In kind bijdragen en cofin.]]-Tabel6[[#This Row],[Cash cofinanciering]])</f>
        <v/>
      </c>
      <c r="Q87" s="277" t="b">
        <f>AND(Tabel6[[#This Row],[Organisatietype]]="Niet-hogeschool",NOT(Tabel6[[#This Row],[Begrote kosten]]=0),SUM(Tabel6[[#This Row],[In kind bijdragen en cofin.]:[Cash cofinanciering]])&lt;Tabel6[[#This Row],[Gevraagde subsidie]])</f>
        <v>0</v>
      </c>
    </row>
    <row r="88" spans="2:17" ht="13">
      <c r="B88" s="109">
        <v>66</v>
      </c>
      <c r="C88" s="53"/>
      <c r="D88" s="53"/>
      <c r="E88" s="134">
        <f>SUMIF('WP 1'!$C:$C,$C88,'WP 1'!$H:$H)+SUMIF('WP 2'!$C:$C,$C88,'WP 2'!$H:$H)+SUMIF('WP 3'!$C:$C,$C88,'WP 3'!$H:$H)+SUMIF('WP 4'!$C:$C,$C88,'WP 4'!$H:$H)+SUMIF('WP 5'!$C:$C,$C88,'WP 5'!$H:$H)+SUMIF(Projectmanagement!$C:$C,$C88,Projectmanagement!$H:$H)+SUMIF('Materiële kosten'!C:C,$C88,'Materiële kosten'!D:D)</f>
        <v>0</v>
      </c>
      <c r="F88" s="135"/>
      <c r="G88" s="135"/>
      <c r="H88" s="145" t="str">
        <f>IF(Tabel3[[#This Row],[Begrote kosten]]-Tabel3[[#This Row],[In kind bijdragen en cofin.]]-Tabel3[[#This Row],[Cash cofinanciering]]=0,"",Tabel3[[#This Row],[Begrote kosten]]-Tabel3[[#This Row],[In kind bijdragen en cofin.]]-Tabel3[[#This Row],[Cash cofinanciering]])</f>
        <v/>
      </c>
      <c r="I88" s="83" t="b">
        <f>AND(Tabel3[[#This Row],[Organisatietype]]="Niet-hogeschool",NOT(Tabel3[[#This Row],[Begrote kosten]]=0),SUM(Tabel3[[#This Row],[In kind bijdragen en cofin.]:[Cash cofinanciering]])&lt;Tabel3[[#This Row],[Gevraagde subsidie]])</f>
        <v>0</v>
      </c>
      <c r="J88" s="179">
        <v>66</v>
      </c>
      <c r="K88" s="53"/>
      <c r="L88" s="53"/>
      <c r="M88" s="143">
        <f>SUMIF('WP 1'!$C:$C,$K88,'WP 1'!$L:$L)+SUMIF('WP 2'!$C:$C,$K88,'WP 2'!$L:$L)+SUMIF('WP 3'!$C:$C,$K88,'WP 3'!$L:$L)+SUMIF('WP 4'!$C:$C,$K88,'WP 4'!$L:$L)+SUMIF('WP 5'!$C:$C,$K88,'WP 5'!$L:$L)+SUMIF(Projectmanagement!$C:$C,$K88,Projectmanagement!$L:$L)+SUMIF('Materiële kosten'!$C:$C,$K88,'Materiële kosten'!F:F)</f>
        <v>0</v>
      </c>
      <c r="N88" s="110"/>
      <c r="O88" s="110"/>
      <c r="P88" s="145" t="str">
        <f>IF(Tabel6[[#This Row],[Begrote kosten]]-Tabel6[[#This Row],[In kind bijdragen en cofin.]]-Tabel6[[#This Row],[Cash cofinanciering]]=0,"",Tabel6[[#This Row],[Begrote kosten]]-Tabel6[[#This Row],[In kind bijdragen en cofin.]]-Tabel6[[#This Row],[Cash cofinanciering]])</f>
        <v/>
      </c>
      <c r="Q88" s="277" t="b">
        <f>AND(Tabel6[[#This Row],[Organisatietype]]="Niet-hogeschool",NOT(Tabel6[[#This Row],[Begrote kosten]]=0),SUM(Tabel6[[#This Row],[In kind bijdragen en cofin.]:[Cash cofinanciering]])&lt;Tabel6[[#This Row],[Gevraagde subsidie]])</f>
        <v>0</v>
      </c>
    </row>
    <row r="89" spans="2:17" ht="13">
      <c r="B89" s="109">
        <v>67</v>
      </c>
      <c r="C89" s="53"/>
      <c r="D89" s="53"/>
      <c r="E89" s="134">
        <f>SUMIF('WP 1'!$C:$C,$C89,'WP 1'!$H:$H)+SUMIF('WP 2'!$C:$C,$C89,'WP 2'!$H:$H)+SUMIF('WP 3'!$C:$C,$C89,'WP 3'!$H:$H)+SUMIF('WP 4'!$C:$C,$C89,'WP 4'!$H:$H)+SUMIF('WP 5'!$C:$C,$C89,'WP 5'!$H:$H)+SUMIF(Projectmanagement!$C:$C,$C89,Projectmanagement!$H:$H)+SUMIF('Materiële kosten'!C:C,$C89,'Materiële kosten'!D:D)</f>
        <v>0</v>
      </c>
      <c r="F89" s="135"/>
      <c r="G89" s="135"/>
      <c r="H89" s="145" t="str">
        <f>IF(Tabel3[[#This Row],[Begrote kosten]]-Tabel3[[#This Row],[In kind bijdragen en cofin.]]-Tabel3[[#This Row],[Cash cofinanciering]]=0,"",Tabel3[[#This Row],[Begrote kosten]]-Tabel3[[#This Row],[In kind bijdragen en cofin.]]-Tabel3[[#This Row],[Cash cofinanciering]])</f>
        <v/>
      </c>
      <c r="I89" s="83" t="b">
        <f>AND(Tabel3[[#This Row],[Organisatietype]]="Niet-hogeschool",NOT(Tabel3[[#This Row],[Begrote kosten]]=0),SUM(Tabel3[[#This Row],[In kind bijdragen en cofin.]:[Cash cofinanciering]])&lt;Tabel3[[#This Row],[Gevraagde subsidie]])</f>
        <v>0</v>
      </c>
      <c r="J89" s="179">
        <v>67</v>
      </c>
      <c r="K89" s="53"/>
      <c r="L89" s="53"/>
      <c r="M89" s="143">
        <f>SUMIF('WP 1'!$C:$C,$K89,'WP 1'!$L:$L)+SUMIF('WP 2'!$C:$C,$K89,'WP 2'!$L:$L)+SUMIF('WP 3'!$C:$C,$K89,'WP 3'!$L:$L)+SUMIF('WP 4'!$C:$C,$K89,'WP 4'!$L:$L)+SUMIF('WP 5'!$C:$C,$K89,'WP 5'!$L:$L)+SUMIF(Projectmanagement!$C:$C,$K89,Projectmanagement!$L:$L)+SUMIF('Materiële kosten'!$C:$C,$K89,'Materiële kosten'!F:F)</f>
        <v>0</v>
      </c>
      <c r="N89" s="110"/>
      <c r="O89" s="110"/>
      <c r="P89" s="145" t="str">
        <f>IF(Tabel6[[#This Row],[Begrote kosten]]-Tabel6[[#This Row],[In kind bijdragen en cofin.]]-Tabel6[[#This Row],[Cash cofinanciering]]=0,"",Tabel6[[#This Row],[Begrote kosten]]-Tabel6[[#This Row],[In kind bijdragen en cofin.]]-Tabel6[[#This Row],[Cash cofinanciering]])</f>
        <v/>
      </c>
      <c r="Q89" s="277" t="b">
        <f>AND(Tabel6[[#This Row],[Organisatietype]]="Niet-hogeschool",NOT(Tabel6[[#This Row],[Begrote kosten]]=0),SUM(Tabel6[[#This Row],[In kind bijdragen en cofin.]:[Cash cofinanciering]])&lt;Tabel6[[#This Row],[Gevraagde subsidie]])</f>
        <v>0</v>
      </c>
    </row>
    <row r="90" spans="2:17" ht="13">
      <c r="B90" s="109">
        <v>68</v>
      </c>
      <c r="C90" s="53"/>
      <c r="D90" s="53"/>
      <c r="E90" s="134">
        <f>SUMIF('WP 1'!$C:$C,$C90,'WP 1'!$H:$H)+SUMIF('WP 2'!$C:$C,$C90,'WP 2'!$H:$H)+SUMIF('WP 3'!$C:$C,$C90,'WP 3'!$H:$H)+SUMIF('WP 4'!$C:$C,$C90,'WP 4'!$H:$H)+SUMIF('WP 5'!$C:$C,$C90,'WP 5'!$H:$H)+SUMIF(Projectmanagement!$C:$C,$C90,Projectmanagement!$H:$H)+SUMIF('Materiële kosten'!C:C,$C90,'Materiële kosten'!D:D)</f>
        <v>0</v>
      </c>
      <c r="F90" s="135"/>
      <c r="G90" s="135"/>
      <c r="H90" s="145" t="str">
        <f>IF(Tabel3[[#This Row],[Begrote kosten]]-Tabel3[[#This Row],[In kind bijdragen en cofin.]]-Tabel3[[#This Row],[Cash cofinanciering]]=0,"",Tabel3[[#This Row],[Begrote kosten]]-Tabel3[[#This Row],[In kind bijdragen en cofin.]]-Tabel3[[#This Row],[Cash cofinanciering]])</f>
        <v/>
      </c>
      <c r="I90" s="83" t="b">
        <f>AND(Tabel3[[#This Row],[Organisatietype]]="Niet-hogeschool",NOT(Tabel3[[#This Row],[Begrote kosten]]=0),SUM(Tabel3[[#This Row],[In kind bijdragen en cofin.]:[Cash cofinanciering]])&lt;Tabel3[[#This Row],[Gevraagde subsidie]])</f>
        <v>0</v>
      </c>
      <c r="J90" s="179">
        <v>68</v>
      </c>
      <c r="K90" s="53"/>
      <c r="L90" s="53"/>
      <c r="M90" s="143">
        <f>SUMIF('WP 1'!$C:$C,$K90,'WP 1'!$L:$L)+SUMIF('WP 2'!$C:$C,$K90,'WP 2'!$L:$L)+SUMIF('WP 3'!$C:$C,$K90,'WP 3'!$L:$L)+SUMIF('WP 4'!$C:$C,$K90,'WP 4'!$L:$L)+SUMIF('WP 5'!$C:$C,$K90,'WP 5'!$L:$L)+SUMIF(Projectmanagement!$C:$C,$K90,Projectmanagement!$L:$L)+SUMIF('Materiële kosten'!$C:$C,$K90,'Materiële kosten'!F:F)</f>
        <v>0</v>
      </c>
      <c r="N90" s="110"/>
      <c r="O90" s="110"/>
      <c r="P90" s="145" t="str">
        <f>IF(Tabel6[[#This Row],[Begrote kosten]]-Tabel6[[#This Row],[In kind bijdragen en cofin.]]-Tabel6[[#This Row],[Cash cofinanciering]]=0,"",Tabel6[[#This Row],[Begrote kosten]]-Tabel6[[#This Row],[In kind bijdragen en cofin.]]-Tabel6[[#This Row],[Cash cofinanciering]])</f>
        <v/>
      </c>
      <c r="Q90" s="277" t="b">
        <f>AND(Tabel6[[#This Row],[Organisatietype]]="Niet-hogeschool",NOT(Tabel6[[#This Row],[Begrote kosten]]=0),SUM(Tabel6[[#This Row],[In kind bijdragen en cofin.]:[Cash cofinanciering]])&lt;Tabel6[[#This Row],[Gevraagde subsidie]])</f>
        <v>0</v>
      </c>
    </row>
    <row r="91" spans="2:17" ht="13">
      <c r="B91" s="109">
        <v>69</v>
      </c>
      <c r="C91" s="53"/>
      <c r="D91" s="53"/>
      <c r="E91" s="134">
        <f>SUMIF('WP 1'!$C:$C,$C91,'WP 1'!$H:$H)+SUMIF('WP 2'!$C:$C,$C91,'WP 2'!$H:$H)+SUMIF('WP 3'!$C:$C,$C91,'WP 3'!$H:$H)+SUMIF('WP 4'!$C:$C,$C91,'WP 4'!$H:$H)+SUMIF('WP 5'!$C:$C,$C91,'WP 5'!$H:$H)+SUMIF(Projectmanagement!$C:$C,$C91,Projectmanagement!$H:$H)+SUMIF('Materiële kosten'!C:C,$C91,'Materiële kosten'!D:D)</f>
        <v>0</v>
      </c>
      <c r="F91" s="135"/>
      <c r="G91" s="135"/>
      <c r="H91" s="145" t="str">
        <f>IF(Tabel3[[#This Row],[Begrote kosten]]-Tabel3[[#This Row],[In kind bijdragen en cofin.]]-Tabel3[[#This Row],[Cash cofinanciering]]=0,"",Tabel3[[#This Row],[Begrote kosten]]-Tabel3[[#This Row],[In kind bijdragen en cofin.]]-Tabel3[[#This Row],[Cash cofinanciering]])</f>
        <v/>
      </c>
      <c r="I91" s="83" t="b">
        <f>AND(Tabel3[[#This Row],[Organisatietype]]="Niet-hogeschool",NOT(Tabel3[[#This Row],[Begrote kosten]]=0),SUM(Tabel3[[#This Row],[In kind bijdragen en cofin.]:[Cash cofinanciering]])&lt;Tabel3[[#This Row],[Gevraagde subsidie]])</f>
        <v>0</v>
      </c>
      <c r="J91" s="179">
        <v>69</v>
      </c>
      <c r="K91" s="53"/>
      <c r="L91" s="53"/>
      <c r="M91" s="143">
        <f>SUMIF('WP 1'!$C:$C,$K91,'WP 1'!$L:$L)+SUMIF('WP 2'!$C:$C,$K91,'WP 2'!$L:$L)+SUMIF('WP 3'!$C:$C,$K91,'WP 3'!$L:$L)+SUMIF('WP 4'!$C:$C,$K91,'WP 4'!$L:$L)+SUMIF('WP 5'!$C:$C,$K91,'WP 5'!$L:$L)+SUMIF(Projectmanagement!$C:$C,$K91,Projectmanagement!$L:$L)+SUMIF('Materiële kosten'!$C:$C,$K91,'Materiële kosten'!F:F)</f>
        <v>0</v>
      </c>
      <c r="N91" s="110"/>
      <c r="O91" s="110"/>
      <c r="P91" s="145" t="str">
        <f>IF(Tabel6[[#This Row],[Begrote kosten]]-Tabel6[[#This Row],[In kind bijdragen en cofin.]]-Tabel6[[#This Row],[Cash cofinanciering]]=0,"",Tabel6[[#This Row],[Begrote kosten]]-Tabel6[[#This Row],[In kind bijdragen en cofin.]]-Tabel6[[#This Row],[Cash cofinanciering]])</f>
        <v/>
      </c>
      <c r="Q91" s="277" t="b">
        <f>AND(Tabel6[[#This Row],[Organisatietype]]="Niet-hogeschool",NOT(Tabel6[[#This Row],[Begrote kosten]]=0),SUM(Tabel6[[#This Row],[In kind bijdragen en cofin.]:[Cash cofinanciering]])&lt;Tabel6[[#This Row],[Gevraagde subsidie]])</f>
        <v>0</v>
      </c>
    </row>
    <row r="92" spans="2:17" ht="13">
      <c r="B92" s="109">
        <v>70</v>
      </c>
      <c r="C92" s="53"/>
      <c r="D92" s="53"/>
      <c r="E92" s="134">
        <f>SUMIF('WP 1'!$C:$C,$C92,'WP 1'!$H:$H)+SUMIF('WP 2'!$C:$C,$C92,'WP 2'!$H:$H)+SUMIF('WP 3'!$C:$C,$C92,'WP 3'!$H:$H)+SUMIF('WP 4'!$C:$C,$C92,'WP 4'!$H:$H)+SUMIF('WP 5'!$C:$C,$C92,'WP 5'!$H:$H)+SUMIF(Projectmanagement!$C:$C,$C92,Projectmanagement!$H:$H)+SUMIF('Materiële kosten'!C:C,$C92,'Materiële kosten'!D:D)</f>
        <v>0</v>
      </c>
      <c r="F92" s="135"/>
      <c r="G92" s="135"/>
      <c r="H92" s="145" t="str">
        <f>IF(Tabel3[[#This Row],[Begrote kosten]]-Tabel3[[#This Row],[In kind bijdragen en cofin.]]-Tabel3[[#This Row],[Cash cofinanciering]]=0,"",Tabel3[[#This Row],[Begrote kosten]]-Tabel3[[#This Row],[In kind bijdragen en cofin.]]-Tabel3[[#This Row],[Cash cofinanciering]])</f>
        <v/>
      </c>
      <c r="I92" s="83" t="b">
        <f>AND(Tabel3[[#This Row],[Organisatietype]]="Niet-hogeschool",NOT(Tabel3[[#This Row],[Begrote kosten]]=0),SUM(Tabel3[[#This Row],[In kind bijdragen en cofin.]:[Cash cofinanciering]])&lt;Tabel3[[#This Row],[Gevraagde subsidie]])</f>
        <v>0</v>
      </c>
      <c r="J92" s="179">
        <v>70</v>
      </c>
      <c r="K92" s="53"/>
      <c r="L92" s="53"/>
      <c r="M92" s="143">
        <f>SUMIF('WP 1'!$C:$C,$K92,'WP 1'!$L:$L)+SUMIF('WP 2'!$C:$C,$K92,'WP 2'!$L:$L)+SUMIF('WP 3'!$C:$C,$K92,'WP 3'!$L:$L)+SUMIF('WP 4'!$C:$C,$K92,'WP 4'!$L:$L)+SUMIF('WP 5'!$C:$C,$K92,'WP 5'!$L:$L)+SUMIF(Projectmanagement!$C:$C,$K92,Projectmanagement!$L:$L)+SUMIF('Materiële kosten'!$C:$C,$K92,'Materiële kosten'!F:F)</f>
        <v>0</v>
      </c>
      <c r="N92" s="110"/>
      <c r="O92" s="110"/>
      <c r="P92" s="145" t="str">
        <f>IF(Tabel6[[#This Row],[Begrote kosten]]-Tabel6[[#This Row],[In kind bijdragen en cofin.]]-Tabel6[[#This Row],[Cash cofinanciering]]=0,"",Tabel6[[#This Row],[Begrote kosten]]-Tabel6[[#This Row],[In kind bijdragen en cofin.]]-Tabel6[[#This Row],[Cash cofinanciering]])</f>
        <v/>
      </c>
      <c r="Q92" s="277" t="b">
        <f>AND(Tabel6[[#This Row],[Organisatietype]]="Niet-hogeschool",NOT(Tabel6[[#This Row],[Begrote kosten]]=0),SUM(Tabel6[[#This Row],[In kind bijdragen en cofin.]:[Cash cofinanciering]])&lt;Tabel6[[#This Row],[Gevraagde subsidie]])</f>
        <v>0</v>
      </c>
    </row>
    <row r="93" spans="2:17" ht="13">
      <c r="B93" s="109">
        <v>71</v>
      </c>
      <c r="C93" s="53"/>
      <c r="D93" s="53"/>
      <c r="E93" s="134">
        <f>SUMIF('WP 1'!$C:$C,$C93,'WP 1'!$H:$H)+SUMIF('WP 2'!$C:$C,$C93,'WP 2'!$H:$H)+SUMIF('WP 3'!$C:$C,$C93,'WP 3'!$H:$H)+SUMIF('WP 4'!$C:$C,$C93,'WP 4'!$H:$H)+SUMIF('WP 5'!$C:$C,$C93,'WP 5'!$H:$H)+SUMIF(Projectmanagement!$C:$C,$C93,Projectmanagement!$H:$H)+SUMIF('Materiële kosten'!C:C,$C93,'Materiële kosten'!D:D)</f>
        <v>0</v>
      </c>
      <c r="F93" s="135"/>
      <c r="G93" s="135"/>
      <c r="H93" s="145" t="str">
        <f>IF(Tabel3[[#This Row],[Begrote kosten]]-Tabel3[[#This Row],[In kind bijdragen en cofin.]]-Tabel3[[#This Row],[Cash cofinanciering]]=0,"",Tabel3[[#This Row],[Begrote kosten]]-Tabel3[[#This Row],[In kind bijdragen en cofin.]]-Tabel3[[#This Row],[Cash cofinanciering]])</f>
        <v/>
      </c>
      <c r="I93" s="83" t="b">
        <f>AND(Tabel3[[#This Row],[Organisatietype]]="Niet-hogeschool",NOT(Tabel3[[#This Row],[Begrote kosten]]=0),SUM(Tabel3[[#This Row],[In kind bijdragen en cofin.]:[Cash cofinanciering]])&lt;Tabel3[[#This Row],[Gevraagde subsidie]])</f>
        <v>0</v>
      </c>
      <c r="J93" s="179">
        <v>71</v>
      </c>
      <c r="K93" s="53"/>
      <c r="L93" s="53"/>
      <c r="M93" s="143">
        <f>SUMIF('WP 1'!$C:$C,$K93,'WP 1'!$L:$L)+SUMIF('WP 2'!$C:$C,$K93,'WP 2'!$L:$L)+SUMIF('WP 3'!$C:$C,$K93,'WP 3'!$L:$L)+SUMIF('WP 4'!$C:$C,$K93,'WP 4'!$L:$L)+SUMIF('WP 5'!$C:$C,$K93,'WP 5'!$L:$L)+SUMIF(Projectmanagement!$C:$C,$K93,Projectmanagement!$L:$L)+SUMIF('Materiële kosten'!$C:$C,$K93,'Materiële kosten'!F:F)</f>
        <v>0</v>
      </c>
      <c r="N93" s="110"/>
      <c r="O93" s="110"/>
      <c r="P93" s="145" t="str">
        <f>IF(Tabel6[[#This Row],[Begrote kosten]]-Tabel6[[#This Row],[In kind bijdragen en cofin.]]-Tabel6[[#This Row],[Cash cofinanciering]]=0,"",Tabel6[[#This Row],[Begrote kosten]]-Tabel6[[#This Row],[In kind bijdragen en cofin.]]-Tabel6[[#This Row],[Cash cofinanciering]])</f>
        <v/>
      </c>
      <c r="Q93" s="277" t="b">
        <f>AND(Tabel6[[#This Row],[Organisatietype]]="Niet-hogeschool",NOT(Tabel6[[#This Row],[Begrote kosten]]=0),SUM(Tabel6[[#This Row],[In kind bijdragen en cofin.]:[Cash cofinanciering]])&lt;Tabel6[[#This Row],[Gevraagde subsidie]])</f>
        <v>0</v>
      </c>
    </row>
    <row r="94" spans="2:17" ht="13">
      <c r="B94" s="109">
        <v>72</v>
      </c>
      <c r="C94" s="53"/>
      <c r="D94" s="53"/>
      <c r="E94" s="134">
        <f>SUMIF('WP 1'!$C:$C,$C94,'WP 1'!$H:$H)+SUMIF('WP 2'!$C:$C,$C94,'WP 2'!$H:$H)+SUMIF('WP 3'!$C:$C,$C94,'WP 3'!$H:$H)+SUMIF('WP 4'!$C:$C,$C94,'WP 4'!$H:$H)+SUMIF('WP 5'!$C:$C,$C94,'WP 5'!$H:$H)+SUMIF(Projectmanagement!$C:$C,$C94,Projectmanagement!$H:$H)+SUMIF('Materiële kosten'!C:C,$C94,'Materiële kosten'!D:D)</f>
        <v>0</v>
      </c>
      <c r="F94" s="135"/>
      <c r="G94" s="135"/>
      <c r="H94" s="145" t="str">
        <f>IF(Tabel3[[#This Row],[Begrote kosten]]-Tabel3[[#This Row],[In kind bijdragen en cofin.]]-Tabel3[[#This Row],[Cash cofinanciering]]=0,"",Tabel3[[#This Row],[Begrote kosten]]-Tabel3[[#This Row],[In kind bijdragen en cofin.]]-Tabel3[[#This Row],[Cash cofinanciering]])</f>
        <v/>
      </c>
      <c r="I94" s="83" t="b">
        <f>AND(Tabel3[[#This Row],[Organisatietype]]="Niet-hogeschool",NOT(Tabel3[[#This Row],[Begrote kosten]]=0),SUM(Tabel3[[#This Row],[In kind bijdragen en cofin.]:[Cash cofinanciering]])&lt;Tabel3[[#This Row],[Gevraagde subsidie]])</f>
        <v>0</v>
      </c>
      <c r="J94" s="179">
        <v>72</v>
      </c>
      <c r="K94" s="53"/>
      <c r="L94" s="53"/>
      <c r="M94" s="143">
        <f>SUMIF('WP 1'!$C:$C,$K94,'WP 1'!$L:$L)+SUMIF('WP 2'!$C:$C,$K94,'WP 2'!$L:$L)+SUMIF('WP 3'!$C:$C,$K94,'WP 3'!$L:$L)+SUMIF('WP 4'!$C:$C,$K94,'WP 4'!$L:$L)+SUMIF('WP 5'!$C:$C,$K94,'WP 5'!$L:$L)+SUMIF(Projectmanagement!$C:$C,$K94,Projectmanagement!$L:$L)+SUMIF('Materiële kosten'!$C:$C,$K94,'Materiële kosten'!F:F)</f>
        <v>0</v>
      </c>
      <c r="N94" s="110"/>
      <c r="O94" s="110"/>
      <c r="P94" s="145" t="str">
        <f>IF(Tabel6[[#This Row],[Begrote kosten]]-Tabel6[[#This Row],[In kind bijdragen en cofin.]]-Tabel6[[#This Row],[Cash cofinanciering]]=0,"",Tabel6[[#This Row],[Begrote kosten]]-Tabel6[[#This Row],[In kind bijdragen en cofin.]]-Tabel6[[#This Row],[Cash cofinanciering]])</f>
        <v/>
      </c>
      <c r="Q94" s="277" t="b">
        <f>AND(Tabel6[[#This Row],[Organisatietype]]="Niet-hogeschool",NOT(Tabel6[[#This Row],[Begrote kosten]]=0),SUM(Tabel6[[#This Row],[In kind bijdragen en cofin.]:[Cash cofinanciering]])&lt;Tabel6[[#This Row],[Gevraagde subsidie]])</f>
        <v>0</v>
      </c>
    </row>
    <row r="95" spans="2:17" ht="13">
      <c r="B95" s="109">
        <v>73</v>
      </c>
      <c r="C95" s="53"/>
      <c r="D95" s="53"/>
      <c r="E95" s="134">
        <f>SUMIF('WP 1'!$C:$C,$C95,'WP 1'!$H:$H)+SUMIF('WP 2'!$C:$C,$C95,'WP 2'!$H:$H)+SUMIF('WP 3'!$C:$C,$C95,'WP 3'!$H:$H)+SUMIF('WP 4'!$C:$C,$C95,'WP 4'!$H:$H)+SUMIF('WP 5'!$C:$C,$C95,'WP 5'!$H:$H)+SUMIF(Projectmanagement!$C:$C,$C95,Projectmanagement!$H:$H)+SUMIF('Materiële kosten'!C:C,$C95,'Materiële kosten'!D:D)</f>
        <v>0</v>
      </c>
      <c r="F95" s="135"/>
      <c r="G95" s="135"/>
      <c r="H95" s="145" t="str">
        <f>IF(Tabel3[[#This Row],[Begrote kosten]]-Tabel3[[#This Row],[In kind bijdragen en cofin.]]-Tabel3[[#This Row],[Cash cofinanciering]]=0,"",Tabel3[[#This Row],[Begrote kosten]]-Tabel3[[#This Row],[In kind bijdragen en cofin.]]-Tabel3[[#This Row],[Cash cofinanciering]])</f>
        <v/>
      </c>
      <c r="I95" s="83" t="b">
        <f>AND(Tabel3[[#This Row],[Organisatietype]]="Niet-hogeschool",NOT(Tabel3[[#This Row],[Begrote kosten]]=0),SUM(Tabel3[[#This Row],[In kind bijdragen en cofin.]:[Cash cofinanciering]])&lt;Tabel3[[#This Row],[Gevraagde subsidie]])</f>
        <v>0</v>
      </c>
      <c r="J95" s="179">
        <v>73</v>
      </c>
      <c r="K95" s="53"/>
      <c r="L95" s="53"/>
      <c r="M95" s="143">
        <f>SUMIF('WP 1'!$C:$C,$K95,'WP 1'!$L:$L)+SUMIF('WP 2'!$C:$C,$K95,'WP 2'!$L:$L)+SUMIF('WP 3'!$C:$C,$K95,'WP 3'!$L:$L)+SUMIF('WP 4'!$C:$C,$K95,'WP 4'!$L:$L)+SUMIF('WP 5'!$C:$C,$K95,'WP 5'!$L:$L)+SUMIF(Projectmanagement!$C:$C,$K95,Projectmanagement!$L:$L)+SUMIF('Materiële kosten'!$C:$C,$K95,'Materiële kosten'!F:F)</f>
        <v>0</v>
      </c>
      <c r="N95" s="110"/>
      <c r="O95" s="110"/>
      <c r="P95" s="145" t="str">
        <f>IF(Tabel6[[#This Row],[Begrote kosten]]-Tabel6[[#This Row],[In kind bijdragen en cofin.]]-Tabel6[[#This Row],[Cash cofinanciering]]=0,"",Tabel6[[#This Row],[Begrote kosten]]-Tabel6[[#This Row],[In kind bijdragen en cofin.]]-Tabel6[[#This Row],[Cash cofinanciering]])</f>
        <v/>
      </c>
      <c r="Q95" s="277" t="b">
        <f>AND(Tabel6[[#This Row],[Organisatietype]]="Niet-hogeschool",NOT(Tabel6[[#This Row],[Begrote kosten]]=0),SUM(Tabel6[[#This Row],[In kind bijdragen en cofin.]:[Cash cofinanciering]])&lt;Tabel6[[#This Row],[Gevraagde subsidie]])</f>
        <v>0</v>
      </c>
    </row>
    <row r="96" spans="2:17" ht="13">
      <c r="B96" s="109">
        <v>74</v>
      </c>
      <c r="C96" s="53"/>
      <c r="D96" s="53"/>
      <c r="E96" s="134">
        <f>SUMIF('WP 1'!$C:$C,$C96,'WP 1'!$H:$H)+SUMIF('WP 2'!$C:$C,$C96,'WP 2'!$H:$H)+SUMIF('WP 3'!$C:$C,$C96,'WP 3'!$H:$H)+SUMIF('WP 4'!$C:$C,$C96,'WP 4'!$H:$H)+SUMIF('WP 5'!$C:$C,$C96,'WP 5'!$H:$H)+SUMIF(Projectmanagement!$C:$C,$C96,Projectmanagement!$H:$H)+SUMIF('Materiële kosten'!C:C,$C96,'Materiële kosten'!D:D)</f>
        <v>0</v>
      </c>
      <c r="F96" s="135"/>
      <c r="G96" s="135"/>
      <c r="H96" s="145" t="str">
        <f>IF(Tabel3[[#This Row],[Begrote kosten]]-Tabel3[[#This Row],[In kind bijdragen en cofin.]]-Tabel3[[#This Row],[Cash cofinanciering]]=0,"",Tabel3[[#This Row],[Begrote kosten]]-Tabel3[[#This Row],[In kind bijdragen en cofin.]]-Tabel3[[#This Row],[Cash cofinanciering]])</f>
        <v/>
      </c>
      <c r="I96" s="83" t="b">
        <f>AND(Tabel3[[#This Row],[Organisatietype]]="Niet-hogeschool",NOT(Tabel3[[#This Row],[Begrote kosten]]=0),SUM(Tabel3[[#This Row],[In kind bijdragen en cofin.]:[Cash cofinanciering]])&lt;Tabel3[[#This Row],[Gevraagde subsidie]])</f>
        <v>0</v>
      </c>
      <c r="J96" s="179">
        <v>74</v>
      </c>
      <c r="K96" s="53"/>
      <c r="L96" s="53"/>
      <c r="M96" s="143">
        <f>SUMIF('WP 1'!$C:$C,$K96,'WP 1'!$L:$L)+SUMIF('WP 2'!$C:$C,$K96,'WP 2'!$L:$L)+SUMIF('WP 3'!$C:$C,$K96,'WP 3'!$L:$L)+SUMIF('WP 4'!$C:$C,$K96,'WP 4'!$L:$L)+SUMIF('WP 5'!$C:$C,$K96,'WP 5'!$L:$L)+SUMIF(Projectmanagement!$C:$C,$K96,Projectmanagement!$L:$L)+SUMIF('Materiële kosten'!$C:$C,$K96,'Materiële kosten'!F:F)</f>
        <v>0</v>
      </c>
      <c r="N96" s="110"/>
      <c r="O96" s="110"/>
      <c r="P96" s="145" t="str">
        <f>IF(Tabel6[[#This Row],[Begrote kosten]]-Tabel6[[#This Row],[In kind bijdragen en cofin.]]-Tabel6[[#This Row],[Cash cofinanciering]]=0,"",Tabel6[[#This Row],[Begrote kosten]]-Tabel6[[#This Row],[In kind bijdragen en cofin.]]-Tabel6[[#This Row],[Cash cofinanciering]])</f>
        <v/>
      </c>
      <c r="Q96" s="277" t="b">
        <f>AND(Tabel6[[#This Row],[Organisatietype]]="Niet-hogeschool",NOT(Tabel6[[#This Row],[Begrote kosten]]=0),SUM(Tabel6[[#This Row],[In kind bijdragen en cofin.]:[Cash cofinanciering]])&lt;Tabel6[[#This Row],[Gevraagde subsidie]])</f>
        <v>0</v>
      </c>
    </row>
    <row r="97" spans="2:17" ht="13">
      <c r="B97" s="109">
        <v>75</v>
      </c>
      <c r="C97" s="53"/>
      <c r="D97" s="53"/>
      <c r="E97" s="134">
        <f>SUMIF('WP 1'!$C:$C,$C97,'WP 1'!$H:$H)+SUMIF('WP 2'!$C:$C,$C97,'WP 2'!$H:$H)+SUMIF('WP 3'!$C:$C,$C97,'WP 3'!$H:$H)+SUMIF('WP 4'!$C:$C,$C97,'WP 4'!$H:$H)+SUMIF('WP 5'!$C:$C,$C97,'WP 5'!$H:$H)+SUMIF(Projectmanagement!$C:$C,$C97,Projectmanagement!$H:$H)+SUMIF('Materiële kosten'!C:C,$C97,'Materiële kosten'!D:D)</f>
        <v>0</v>
      </c>
      <c r="F97" s="135"/>
      <c r="G97" s="135"/>
      <c r="H97" s="145" t="str">
        <f>IF(Tabel3[[#This Row],[Begrote kosten]]-Tabel3[[#This Row],[In kind bijdragen en cofin.]]-Tabel3[[#This Row],[Cash cofinanciering]]=0,"",Tabel3[[#This Row],[Begrote kosten]]-Tabel3[[#This Row],[In kind bijdragen en cofin.]]-Tabel3[[#This Row],[Cash cofinanciering]])</f>
        <v/>
      </c>
      <c r="I97" s="83" t="b">
        <f>AND(Tabel3[[#This Row],[Organisatietype]]="Niet-hogeschool",NOT(Tabel3[[#This Row],[Begrote kosten]]=0),SUM(Tabel3[[#This Row],[In kind bijdragen en cofin.]:[Cash cofinanciering]])&lt;Tabel3[[#This Row],[Gevraagde subsidie]])</f>
        <v>0</v>
      </c>
      <c r="J97" s="179">
        <v>75</v>
      </c>
      <c r="K97" s="53"/>
      <c r="L97" s="53"/>
      <c r="M97" s="143">
        <f>SUMIF('WP 1'!$C:$C,$K97,'WP 1'!$L:$L)+SUMIF('WP 2'!$C:$C,$K97,'WP 2'!$L:$L)+SUMIF('WP 3'!$C:$C,$K97,'WP 3'!$L:$L)+SUMIF('WP 4'!$C:$C,$K97,'WP 4'!$L:$L)+SUMIF('WP 5'!$C:$C,$K97,'WP 5'!$L:$L)+SUMIF(Projectmanagement!$C:$C,$K97,Projectmanagement!$L:$L)+SUMIF('Materiële kosten'!$C:$C,$K97,'Materiële kosten'!F:F)</f>
        <v>0</v>
      </c>
      <c r="N97" s="110"/>
      <c r="O97" s="110"/>
      <c r="P97" s="145" t="str">
        <f>IF(Tabel6[[#This Row],[Begrote kosten]]-Tabel6[[#This Row],[In kind bijdragen en cofin.]]-Tabel6[[#This Row],[Cash cofinanciering]]=0,"",Tabel6[[#This Row],[Begrote kosten]]-Tabel6[[#This Row],[In kind bijdragen en cofin.]]-Tabel6[[#This Row],[Cash cofinanciering]])</f>
        <v/>
      </c>
      <c r="Q97" s="277" t="b">
        <f>AND(Tabel6[[#This Row],[Organisatietype]]="Niet-hogeschool",NOT(Tabel6[[#This Row],[Begrote kosten]]=0),SUM(Tabel6[[#This Row],[In kind bijdragen en cofin.]:[Cash cofinanciering]])&lt;Tabel6[[#This Row],[Gevraagde subsidie]])</f>
        <v>0</v>
      </c>
    </row>
    <row r="98" spans="2:17" ht="13">
      <c r="B98" s="109">
        <v>76</v>
      </c>
      <c r="C98" s="53"/>
      <c r="D98" s="53"/>
      <c r="E98" s="134">
        <f>SUMIF('WP 1'!$C:$C,$C98,'WP 1'!$H:$H)+SUMIF('WP 2'!$C:$C,$C98,'WP 2'!$H:$H)+SUMIF('WP 3'!$C:$C,$C98,'WP 3'!$H:$H)+SUMIF('WP 4'!$C:$C,$C98,'WP 4'!$H:$H)+SUMIF('WP 5'!$C:$C,$C98,'WP 5'!$H:$H)+SUMIF(Projectmanagement!$C:$C,$C98,Projectmanagement!$H:$H)+SUMIF('Materiële kosten'!C:C,$C98,'Materiële kosten'!D:D)</f>
        <v>0</v>
      </c>
      <c r="F98" s="135"/>
      <c r="G98" s="135"/>
      <c r="H98" s="145" t="str">
        <f>IF(Tabel3[[#This Row],[Begrote kosten]]-Tabel3[[#This Row],[In kind bijdragen en cofin.]]-Tabel3[[#This Row],[Cash cofinanciering]]=0,"",Tabel3[[#This Row],[Begrote kosten]]-Tabel3[[#This Row],[In kind bijdragen en cofin.]]-Tabel3[[#This Row],[Cash cofinanciering]])</f>
        <v/>
      </c>
      <c r="I98" s="83" t="b">
        <f>AND(Tabel3[[#This Row],[Organisatietype]]="Niet-hogeschool",NOT(Tabel3[[#This Row],[Begrote kosten]]=0),SUM(Tabel3[[#This Row],[In kind bijdragen en cofin.]:[Cash cofinanciering]])&lt;Tabel3[[#This Row],[Gevraagde subsidie]])</f>
        <v>0</v>
      </c>
      <c r="J98" s="179">
        <v>76</v>
      </c>
      <c r="K98" s="53"/>
      <c r="L98" s="53"/>
      <c r="M98" s="143">
        <f>SUMIF('WP 1'!$C:$C,$K98,'WP 1'!$L:$L)+SUMIF('WP 2'!$C:$C,$K98,'WP 2'!$L:$L)+SUMIF('WP 3'!$C:$C,$K98,'WP 3'!$L:$L)+SUMIF('WP 4'!$C:$C,$K98,'WP 4'!$L:$L)+SUMIF('WP 5'!$C:$C,$K98,'WP 5'!$L:$L)+SUMIF(Projectmanagement!$C:$C,$K98,Projectmanagement!$L:$L)+SUMIF('Materiële kosten'!$C:$C,$K98,'Materiële kosten'!F:F)</f>
        <v>0</v>
      </c>
      <c r="N98" s="110"/>
      <c r="O98" s="110"/>
      <c r="P98" s="145" t="str">
        <f>IF(Tabel6[[#This Row],[Begrote kosten]]-Tabel6[[#This Row],[In kind bijdragen en cofin.]]-Tabel6[[#This Row],[Cash cofinanciering]]=0,"",Tabel6[[#This Row],[Begrote kosten]]-Tabel6[[#This Row],[In kind bijdragen en cofin.]]-Tabel6[[#This Row],[Cash cofinanciering]])</f>
        <v/>
      </c>
      <c r="Q98" s="277" t="b">
        <f>AND(Tabel6[[#This Row],[Organisatietype]]="Niet-hogeschool",NOT(Tabel6[[#This Row],[Begrote kosten]]=0),SUM(Tabel6[[#This Row],[In kind bijdragen en cofin.]:[Cash cofinanciering]])&lt;Tabel6[[#This Row],[Gevraagde subsidie]])</f>
        <v>0</v>
      </c>
    </row>
    <row r="99" spans="2:17" ht="13">
      <c r="B99" s="109">
        <v>77</v>
      </c>
      <c r="C99" s="53"/>
      <c r="D99" s="53"/>
      <c r="E99" s="134">
        <f>SUMIF('WP 1'!$C:$C,$C99,'WP 1'!$H:$H)+SUMIF('WP 2'!$C:$C,$C99,'WP 2'!$H:$H)+SUMIF('WP 3'!$C:$C,$C99,'WP 3'!$H:$H)+SUMIF('WP 4'!$C:$C,$C99,'WP 4'!$H:$H)+SUMIF('WP 5'!$C:$C,$C99,'WP 5'!$H:$H)+SUMIF(Projectmanagement!$C:$C,$C99,Projectmanagement!$H:$H)+SUMIF('Materiële kosten'!C:C,$C99,'Materiële kosten'!D:D)</f>
        <v>0</v>
      </c>
      <c r="F99" s="135"/>
      <c r="G99" s="135"/>
      <c r="H99" s="145" t="str">
        <f>IF(Tabel3[[#This Row],[Begrote kosten]]-Tabel3[[#This Row],[In kind bijdragen en cofin.]]-Tabel3[[#This Row],[Cash cofinanciering]]=0,"",Tabel3[[#This Row],[Begrote kosten]]-Tabel3[[#This Row],[In kind bijdragen en cofin.]]-Tabel3[[#This Row],[Cash cofinanciering]])</f>
        <v/>
      </c>
      <c r="I99" s="83" t="b">
        <f>AND(Tabel3[[#This Row],[Organisatietype]]="Niet-hogeschool",NOT(Tabel3[[#This Row],[Begrote kosten]]=0),SUM(Tabel3[[#This Row],[In kind bijdragen en cofin.]:[Cash cofinanciering]])&lt;Tabel3[[#This Row],[Gevraagde subsidie]])</f>
        <v>0</v>
      </c>
      <c r="J99" s="179">
        <v>77</v>
      </c>
      <c r="K99" s="53"/>
      <c r="L99" s="53"/>
      <c r="M99" s="143">
        <f>SUMIF('WP 1'!$C:$C,$K99,'WP 1'!$L:$L)+SUMIF('WP 2'!$C:$C,$K99,'WP 2'!$L:$L)+SUMIF('WP 3'!$C:$C,$K99,'WP 3'!$L:$L)+SUMIF('WP 4'!$C:$C,$K99,'WP 4'!$L:$L)+SUMIF('WP 5'!$C:$C,$K99,'WP 5'!$L:$L)+SUMIF(Projectmanagement!$C:$C,$K99,Projectmanagement!$L:$L)+SUMIF('Materiële kosten'!$C:$C,$K99,'Materiële kosten'!F:F)</f>
        <v>0</v>
      </c>
      <c r="N99" s="110"/>
      <c r="O99" s="110"/>
      <c r="P99" s="145" t="str">
        <f>IF(Tabel6[[#This Row],[Begrote kosten]]-Tabel6[[#This Row],[In kind bijdragen en cofin.]]-Tabel6[[#This Row],[Cash cofinanciering]]=0,"",Tabel6[[#This Row],[Begrote kosten]]-Tabel6[[#This Row],[In kind bijdragen en cofin.]]-Tabel6[[#This Row],[Cash cofinanciering]])</f>
        <v/>
      </c>
      <c r="Q99" s="277" t="b">
        <f>AND(Tabel6[[#This Row],[Organisatietype]]="Niet-hogeschool",NOT(Tabel6[[#This Row],[Begrote kosten]]=0),SUM(Tabel6[[#This Row],[In kind bijdragen en cofin.]:[Cash cofinanciering]])&lt;Tabel6[[#This Row],[Gevraagde subsidie]])</f>
        <v>0</v>
      </c>
    </row>
    <row r="100" spans="2:17" ht="13">
      <c r="B100" s="109">
        <v>78</v>
      </c>
      <c r="C100" s="53"/>
      <c r="D100" s="53"/>
      <c r="E100" s="134">
        <f>SUMIF('WP 1'!$C:$C,$C100,'WP 1'!$H:$H)+SUMIF('WP 2'!$C:$C,$C100,'WP 2'!$H:$H)+SUMIF('WP 3'!$C:$C,$C100,'WP 3'!$H:$H)+SUMIF('WP 4'!$C:$C,$C100,'WP 4'!$H:$H)+SUMIF('WP 5'!$C:$C,$C100,'WP 5'!$H:$H)+SUMIF(Projectmanagement!$C:$C,$C100,Projectmanagement!$H:$H)+SUMIF('Materiële kosten'!C:C,$C100,'Materiële kosten'!D:D)</f>
        <v>0</v>
      </c>
      <c r="F100" s="135"/>
      <c r="G100" s="135"/>
      <c r="H100" s="145" t="str">
        <f>IF(Tabel3[[#This Row],[Begrote kosten]]-Tabel3[[#This Row],[In kind bijdragen en cofin.]]-Tabel3[[#This Row],[Cash cofinanciering]]=0,"",Tabel3[[#This Row],[Begrote kosten]]-Tabel3[[#This Row],[In kind bijdragen en cofin.]]-Tabel3[[#This Row],[Cash cofinanciering]])</f>
        <v/>
      </c>
      <c r="I100" s="83" t="b">
        <f>AND(Tabel3[[#This Row],[Organisatietype]]="Niet-hogeschool",NOT(Tabel3[[#This Row],[Begrote kosten]]=0),SUM(Tabel3[[#This Row],[In kind bijdragen en cofin.]:[Cash cofinanciering]])&lt;Tabel3[[#This Row],[Gevraagde subsidie]])</f>
        <v>0</v>
      </c>
      <c r="J100" s="179">
        <v>78</v>
      </c>
      <c r="K100" s="53"/>
      <c r="L100" s="53"/>
      <c r="M100" s="143">
        <f>SUMIF('WP 1'!$C:$C,$K100,'WP 1'!$L:$L)+SUMIF('WP 2'!$C:$C,$K100,'WP 2'!$L:$L)+SUMIF('WP 3'!$C:$C,$K100,'WP 3'!$L:$L)+SUMIF('WP 4'!$C:$C,$K100,'WP 4'!$L:$L)+SUMIF('WP 5'!$C:$C,$K100,'WP 5'!$L:$L)+SUMIF(Projectmanagement!$C:$C,$K100,Projectmanagement!$L:$L)+SUMIF('Materiële kosten'!$C:$C,$K100,'Materiële kosten'!F:F)</f>
        <v>0</v>
      </c>
      <c r="N100" s="110"/>
      <c r="O100" s="110"/>
      <c r="P100" s="145" t="str">
        <f>IF(Tabel6[[#This Row],[Begrote kosten]]-Tabel6[[#This Row],[In kind bijdragen en cofin.]]-Tabel6[[#This Row],[Cash cofinanciering]]=0,"",Tabel6[[#This Row],[Begrote kosten]]-Tabel6[[#This Row],[In kind bijdragen en cofin.]]-Tabel6[[#This Row],[Cash cofinanciering]])</f>
        <v/>
      </c>
      <c r="Q100" s="277" t="b">
        <f>AND(Tabel6[[#This Row],[Organisatietype]]="Niet-hogeschool",NOT(Tabel6[[#This Row],[Begrote kosten]]=0),SUM(Tabel6[[#This Row],[In kind bijdragen en cofin.]:[Cash cofinanciering]])&lt;Tabel6[[#This Row],[Gevraagde subsidie]])</f>
        <v>0</v>
      </c>
    </row>
    <row r="101" spans="2:17" ht="13">
      <c r="B101" s="109">
        <v>79</v>
      </c>
      <c r="C101" s="53"/>
      <c r="D101" s="53"/>
      <c r="E101" s="134">
        <f>SUMIF('WP 1'!$C:$C,$C101,'WP 1'!$H:$H)+SUMIF('WP 2'!$C:$C,$C101,'WP 2'!$H:$H)+SUMIF('WP 3'!$C:$C,$C101,'WP 3'!$H:$H)+SUMIF('WP 4'!$C:$C,$C101,'WP 4'!$H:$H)+SUMIF('WP 5'!$C:$C,$C101,'WP 5'!$H:$H)+SUMIF(Projectmanagement!$C:$C,$C101,Projectmanagement!$H:$H)+SUMIF('Materiële kosten'!C:C,$C101,'Materiële kosten'!D:D)</f>
        <v>0</v>
      </c>
      <c r="F101" s="135"/>
      <c r="G101" s="135"/>
      <c r="H101" s="145" t="str">
        <f>IF(Tabel3[[#This Row],[Begrote kosten]]-Tabel3[[#This Row],[In kind bijdragen en cofin.]]-Tabel3[[#This Row],[Cash cofinanciering]]=0,"",Tabel3[[#This Row],[Begrote kosten]]-Tabel3[[#This Row],[In kind bijdragen en cofin.]]-Tabel3[[#This Row],[Cash cofinanciering]])</f>
        <v/>
      </c>
      <c r="I101" s="83" t="b">
        <f>AND(Tabel3[[#This Row],[Organisatietype]]="Niet-hogeschool",NOT(Tabel3[[#This Row],[Begrote kosten]]=0),SUM(Tabel3[[#This Row],[In kind bijdragen en cofin.]:[Cash cofinanciering]])&lt;Tabel3[[#This Row],[Gevraagde subsidie]])</f>
        <v>0</v>
      </c>
      <c r="J101" s="179">
        <v>79</v>
      </c>
      <c r="K101" s="53"/>
      <c r="L101" s="53"/>
      <c r="M101" s="143">
        <f>SUMIF('WP 1'!$C:$C,$K101,'WP 1'!$L:$L)+SUMIF('WP 2'!$C:$C,$K101,'WP 2'!$L:$L)+SUMIF('WP 3'!$C:$C,$K101,'WP 3'!$L:$L)+SUMIF('WP 4'!$C:$C,$K101,'WP 4'!$L:$L)+SUMIF('WP 5'!$C:$C,$K101,'WP 5'!$L:$L)+SUMIF(Projectmanagement!$C:$C,$K101,Projectmanagement!$L:$L)+SUMIF('Materiële kosten'!$C:$C,$K101,'Materiële kosten'!F:F)</f>
        <v>0</v>
      </c>
      <c r="N101" s="110"/>
      <c r="O101" s="110"/>
      <c r="P101" s="145" t="str">
        <f>IF(Tabel6[[#This Row],[Begrote kosten]]-Tabel6[[#This Row],[In kind bijdragen en cofin.]]-Tabel6[[#This Row],[Cash cofinanciering]]=0,"",Tabel6[[#This Row],[Begrote kosten]]-Tabel6[[#This Row],[In kind bijdragen en cofin.]]-Tabel6[[#This Row],[Cash cofinanciering]])</f>
        <v/>
      </c>
      <c r="Q101" s="277" t="b">
        <f>AND(Tabel6[[#This Row],[Organisatietype]]="Niet-hogeschool",NOT(Tabel6[[#This Row],[Begrote kosten]]=0),SUM(Tabel6[[#This Row],[In kind bijdragen en cofin.]:[Cash cofinanciering]])&lt;Tabel6[[#This Row],[Gevraagde subsidie]])</f>
        <v>0</v>
      </c>
    </row>
    <row r="102" spans="2:17" ht="13">
      <c r="B102" s="109">
        <v>80</v>
      </c>
      <c r="C102" s="53"/>
      <c r="D102" s="53"/>
      <c r="E102" s="134">
        <f>SUMIF('WP 1'!$C:$C,$C102,'WP 1'!$H:$H)+SUMIF('WP 2'!$C:$C,$C102,'WP 2'!$H:$H)+SUMIF('WP 3'!$C:$C,$C102,'WP 3'!$H:$H)+SUMIF('WP 4'!$C:$C,$C102,'WP 4'!$H:$H)+SUMIF('WP 5'!$C:$C,$C102,'WP 5'!$H:$H)+SUMIF(Projectmanagement!$C:$C,$C102,Projectmanagement!$H:$H)+SUMIF('Materiële kosten'!C:C,$C102,'Materiële kosten'!D:D)</f>
        <v>0</v>
      </c>
      <c r="F102" s="135"/>
      <c r="G102" s="135"/>
      <c r="H102" s="145" t="str">
        <f>IF(Tabel3[[#This Row],[Begrote kosten]]-Tabel3[[#This Row],[In kind bijdragen en cofin.]]-Tabel3[[#This Row],[Cash cofinanciering]]=0,"",Tabel3[[#This Row],[Begrote kosten]]-Tabel3[[#This Row],[In kind bijdragen en cofin.]]-Tabel3[[#This Row],[Cash cofinanciering]])</f>
        <v/>
      </c>
      <c r="I102" s="83" t="b">
        <f>AND(Tabel3[[#This Row],[Organisatietype]]="Niet-hogeschool",NOT(Tabel3[[#This Row],[Begrote kosten]]=0),SUM(Tabel3[[#This Row],[In kind bijdragen en cofin.]:[Cash cofinanciering]])&lt;Tabel3[[#This Row],[Gevraagde subsidie]])</f>
        <v>0</v>
      </c>
      <c r="J102" s="179">
        <v>80</v>
      </c>
      <c r="K102" s="53"/>
      <c r="L102" s="53"/>
      <c r="M102" s="143">
        <f>SUMIF('WP 1'!$C:$C,$K102,'WP 1'!$L:$L)+SUMIF('WP 2'!$C:$C,$K102,'WP 2'!$L:$L)+SUMIF('WP 3'!$C:$C,$K102,'WP 3'!$L:$L)+SUMIF('WP 4'!$C:$C,$K102,'WP 4'!$L:$L)+SUMIF('WP 5'!$C:$C,$K102,'WP 5'!$L:$L)+SUMIF(Projectmanagement!$C:$C,$K102,Projectmanagement!$L:$L)+SUMIF('Materiële kosten'!$C:$C,$K102,'Materiële kosten'!F:F)</f>
        <v>0</v>
      </c>
      <c r="N102" s="110"/>
      <c r="O102" s="110"/>
      <c r="P102" s="145" t="str">
        <f>IF(Tabel6[[#This Row],[Begrote kosten]]-Tabel6[[#This Row],[In kind bijdragen en cofin.]]-Tabel6[[#This Row],[Cash cofinanciering]]=0,"",Tabel6[[#This Row],[Begrote kosten]]-Tabel6[[#This Row],[In kind bijdragen en cofin.]]-Tabel6[[#This Row],[Cash cofinanciering]])</f>
        <v/>
      </c>
      <c r="Q102" s="277" t="b">
        <f>AND(Tabel6[[#This Row],[Organisatietype]]="Niet-hogeschool",NOT(Tabel6[[#This Row],[Begrote kosten]]=0),SUM(Tabel6[[#This Row],[In kind bijdragen en cofin.]:[Cash cofinanciering]])&lt;Tabel6[[#This Row],[Gevraagde subsidie]])</f>
        <v>0</v>
      </c>
    </row>
    <row r="103" spans="2:17" ht="13">
      <c r="B103" s="109">
        <v>81</v>
      </c>
      <c r="C103" s="53"/>
      <c r="D103" s="53"/>
      <c r="E103" s="134">
        <f>SUMIF('WP 1'!$C:$C,$C103,'WP 1'!$H:$H)+SUMIF('WP 2'!$C:$C,$C103,'WP 2'!$H:$H)+SUMIF('WP 3'!$C:$C,$C103,'WP 3'!$H:$H)+SUMIF('WP 4'!$C:$C,$C103,'WP 4'!$H:$H)+SUMIF('WP 5'!$C:$C,$C103,'WP 5'!$H:$H)+SUMIF(Projectmanagement!$C:$C,$C103,Projectmanagement!$H:$H)+SUMIF('Materiële kosten'!C:C,$C103,'Materiële kosten'!D:D)</f>
        <v>0</v>
      </c>
      <c r="F103" s="135"/>
      <c r="G103" s="135"/>
      <c r="H103" s="145" t="str">
        <f>IF(Tabel3[[#This Row],[Begrote kosten]]-Tabel3[[#This Row],[In kind bijdragen en cofin.]]-Tabel3[[#This Row],[Cash cofinanciering]]=0,"",Tabel3[[#This Row],[Begrote kosten]]-Tabel3[[#This Row],[In kind bijdragen en cofin.]]-Tabel3[[#This Row],[Cash cofinanciering]])</f>
        <v/>
      </c>
      <c r="I103" s="83" t="b">
        <f>AND(Tabel3[[#This Row],[Organisatietype]]="Niet-hogeschool",NOT(Tabel3[[#This Row],[Begrote kosten]]=0),SUM(Tabel3[[#This Row],[In kind bijdragen en cofin.]:[Cash cofinanciering]])&lt;Tabel3[[#This Row],[Gevraagde subsidie]])</f>
        <v>0</v>
      </c>
      <c r="J103" s="179">
        <v>81</v>
      </c>
      <c r="K103" s="53"/>
      <c r="L103" s="53"/>
      <c r="M103" s="143">
        <f>SUMIF('WP 1'!$C:$C,$K103,'WP 1'!$L:$L)+SUMIF('WP 2'!$C:$C,$K103,'WP 2'!$L:$L)+SUMIF('WP 3'!$C:$C,$K103,'WP 3'!$L:$L)+SUMIF('WP 4'!$C:$C,$K103,'WP 4'!$L:$L)+SUMIF('WP 5'!$C:$C,$K103,'WP 5'!$L:$L)+SUMIF(Projectmanagement!$C:$C,$K103,Projectmanagement!$L:$L)+SUMIF('Materiële kosten'!$C:$C,$K103,'Materiële kosten'!F:F)</f>
        <v>0</v>
      </c>
      <c r="N103" s="110"/>
      <c r="O103" s="110"/>
      <c r="P103" s="145" t="str">
        <f>IF(Tabel6[[#This Row],[Begrote kosten]]-Tabel6[[#This Row],[In kind bijdragen en cofin.]]-Tabel6[[#This Row],[Cash cofinanciering]]=0,"",Tabel6[[#This Row],[Begrote kosten]]-Tabel6[[#This Row],[In kind bijdragen en cofin.]]-Tabel6[[#This Row],[Cash cofinanciering]])</f>
        <v/>
      </c>
      <c r="Q103" s="277" t="b">
        <f>AND(Tabel6[[#This Row],[Organisatietype]]="Niet-hogeschool",NOT(Tabel6[[#This Row],[Begrote kosten]]=0),SUM(Tabel6[[#This Row],[In kind bijdragen en cofin.]:[Cash cofinanciering]])&lt;Tabel6[[#This Row],[Gevraagde subsidie]])</f>
        <v>0</v>
      </c>
    </row>
    <row r="104" spans="2:17" ht="13">
      <c r="B104" s="109">
        <v>82</v>
      </c>
      <c r="C104" s="53"/>
      <c r="D104" s="53"/>
      <c r="E104" s="134">
        <f>SUMIF('WP 1'!$C:$C,$C104,'WP 1'!$H:$H)+SUMIF('WP 2'!$C:$C,$C104,'WP 2'!$H:$H)+SUMIF('WP 3'!$C:$C,$C104,'WP 3'!$H:$H)+SUMIF('WP 4'!$C:$C,$C104,'WP 4'!$H:$H)+SUMIF('WP 5'!$C:$C,$C104,'WP 5'!$H:$H)+SUMIF(Projectmanagement!$C:$C,$C104,Projectmanagement!$H:$H)+SUMIF('Materiële kosten'!C:C,$C104,'Materiële kosten'!D:D)</f>
        <v>0</v>
      </c>
      <c r="F104" s="135"/>
      <c r="G104" s="135"/>
      <c r="H104" s="145" t="str">
        <f>IF(Tabel3[[#This Row],[Begrote kosten]]-Tabel3[[#This Row],[In kind bijdragen en cofin.]]-Tabel3[[#This Row],[Cash cofinanciering]]=0,"",Tabel3[[#This Row],[Begrote kosten]]-Tabel3[[#This Row],[In kind bijdragen en cofin.]]-Tabel3[[#This Row],[Cash cofinanciering]])</f>
        <v/>
      </c>
      <c r="I104" s="83" t="b">
        <f>AND(Tabel3[[#This Row],[Organisatietype]]="Niet-hogeschool",NOT(Tabel3[[#This Row],[Begrote kosten]]=0),SUM(Tabel3[[#This Row],[In kind bijdragen en cofin.]:[Cash cofinanciering]])&lt;Tabel3[[#This Row],[Gevraagde subsidie]])</f>
        <v>0</v>
      </c>
      <c r="J104" s="179">
        <v>82</v>
      </c>
      <c r="K104" s="53"/>
      <c r="L104" s="53"/>
      <c r="M104" s="143">
        <f>SUMIF('WP 1'!$C:$C,$K104,'WP 1'!$L:$L)+SUMIF('WP 2'!$C:$C,$K104,'WP 2'!$L:$L)+SUMIF('WP 3'!$C:$C,$K104,'WP 3'!$L:$L)+SUMIF('WP 4'!$C:$C,$K104,'WP 4'!$L:$L)+SUMIF('WP 5'!$C:$C,$K104,'WP 5'!$L:$L)+SUMIF(Projectmanagement!$C:$C,$K104,Projectmanagement!$L:$L)+SUMIF('Materiële kosten'!$C:$C,$K104,'Materiële kosten'!F:F)</f>
        <v>0</v>
      </c>
      <c r="N104" s="110"/>
      <c r="O104" s="110"/>
      <c r="P104" s="145" t="str">
        <f>IF(Tabel6[[#This Row],[Begrote kosten]]-Tabel6[[#This Row],[In kind bijdragen en cofin.]]-Tabel6[[#This Row],[Cash cofinanciering]]=0,"",Tabel6[[#This Row],[Begrote kosten]]-Tabel6[[#This Row],[In kind bijdragen en cofin.]]-Tabel6[[#This Row],[Cash cofinanciering]])</f>
        <v/>
      </c>
      <c r="Q104" s="277" t="b">
        <f>AND(Tabel6[[#This Row],[Organisatietype]]="Niet-hogeschool",NOT(Tabel6[[#This Row],[Begrote kosten]]=0),SUM(Tabel6[[#This Row],[In kind bijdragen en cofin.]:[Cash cofinanciering]])&lt;Tabel6[[#This Row],[Gevraagde subsidie]])</f>
        <v>0</v>
      </c>
    </row>
    <row r="105" spans="2:17" ht="13">
      <c r="B105" s="109">
        <v>83</v>
      </c>
      <c r="C105" s="53"/>
      <c r="D105" s="53"/>
      <c r="E105" s="134">
        <f>SUMIF('WP 1'!$C:$C,$C105,'WP 1'!$H:$H)+SUMIF('WP 2'!$C:$C,$C105,'WP 2'!$H:$H)+SUMIF('WP 3'!$C:$C,$C105,'WP 3'!$H:$H)+SUMIF('WP 4'!$C:$C,$C105,'WP 4'!$H:$H)+SUMIF('WP 5'!$C:$C,$C105,'WP 5'!$H:$H)+SUMIF(Projectmanagement!$C:$C,$C105,Projectmanagement!$H:$H)+SUMIF('Materiële kosten'!C:C,$C105,'Materiële kosten'!D:D)</f>
        <v>0</v>
      </c>
      <c r="F105" s="135"/>
      <c r="G105" s="135"/>
      <c r="H105" s="145" t="str">
        <f>IF(Tabel3[[#This Row],[Begrote kosten]]-Tabel3[[#This Row],[In kind bijdragen en cofin.]]-Tabel3[[#This Row],[Cash cofinanciering]]=0,"",Tabel3[[#This Row],[Begrote kosten]]-Tabel3[[#This Row],[In kind bijdragen en cofin.]]-Tabel3[[#This Row],[Cash cofinanciering]])</f>
        <v/>
      </c>
      <c r="I105" s="83" t="b">
        <f>AND(Tabel3[[#This Row],[Organisatietype]]="Niet-hogeschool",NOT(Tabel3[[#This Row],[Begrote kosten]]=0),SUM(Tabel3[[#This Row],[In kind bijdragen en cofin.]:[Cash cofinanciering]])&lt;Tabel3[[#This Row],[Gevraagde subsidie]])</f>
        <v>0</v>
      </c>
      <c r="J105" s="179">
        <v>83</v>
      </c>
      <c r="K105" s="53"/>
      <c r="L105" s="53"/>
      <c r="M105" s="143">
        <f>SUMIF('WP 1'!$C:$C,$K105,'WP 1'!$L:$L)+SUMIF('WP 2'!$C:$C,$K105,'WP 2'!$L:$L)+SUMIF('WP 3'!$C:$C,$K105,'WP 3'!$L:$L)+SUMIF('WP 4'!$C:$C,$K105,'WP 4'!$L:$L)+SUMIF('WP 5'!$C:$C,$K105,'WP 5'!$L:$L)+SUMIF(Projectmanagement!$C:$C,$K105,Projectmanagement!$L:$L)+SUMIF('Materiële kosten'!$C:$C,$K105,'Materiële kosten'!F:F)</f>
        <v>0</v>
      </c>
      <c r="N105" s="110"/>
      <c r="O105" s="110"/>
      <c r="P105" s="145" t="str">
        <f>IF(Tabel6[[#This Row],[Begrote kosten]]-Tabel6[[#This Row],[In kind bijdragen en cofin.]]-Tabel6[[#This Row],[Cash cofinanciering]]=0,"",Tabel6[[#This Row],[Begrote kosten]]-Tabel6[[#This Row],[In kind bijdragen en cofin.]]-Tabel6[[#This Row],[Cash cofinanciering]])</f>
        <v/>
      </c>
      <c r="Q105" s="277" t="b">
        <f>AND(Tabel6[[#This Row],[Organisatietype]]="Niet-hogeschool",NOT(Tabel6[[#This Row],[Begrote kosten]]=0),SUM(Tabel6[[#This Row],[In kind bijdragen en cofin.]:[Cash cofinanciering]])&lt;Tabel6[[#This Row],[Gevraagde subsidie]])</f>
        <v>0</v>
      </c>
    </row>
    <row r="106" spans="2:17" ht="13">
      <c r="B106" s="109">
        <v>84</v>
      </c>
      <c r="C106" s="53"/>
      <c r="D106" s="53"/>
      <c r="E106" s="134">
        <f>SUMIF('WP 1'!$C:$C,$C106,'WP 1'!$H:$H)+SUMIF('WP 2'!$C:$C,$C106,'WP 2'!$H:$H)+SUMIF('WP 3'!$C:$C,$C106,'WP 3'!$H:$H)+SUMIF('WP 4'!$C:$C,$C106,'WP 4'!$H:$H)+SUMIF('WP 5'!$C:$C,$C106,'WP 5'!$H:$H)+SUMIF(Projectmanagement!$C:$C,$C106,Projectmanagement!$H:$H)+SUMIF('Materiële kosten'!C:C,$C106,'Materiële kosten'!D:D)</f>
        <v>0</v>
      </c>
      <c r="F106" s="135"/>
      <c r="G106" s="135"/>
      <c r="H106" s="145" t="str">
        <f>IF(Tabel3[[#This Row],[Begrote kosten]]-Tabel3[[#This Row],[In kind bijdragen en cofin.]]-Tabel3[[#This Row],[Cash cofinanciering]]=0,"",Tabel3[[#This Row],[Begrote kosten]]-Tabel3[[#This Row],[In kind bijdragen en cofin.]]-Tabel3[[#This Row],[Cash cofinanciering]])</f>
        <v/>
      </c>
      <c r="I106" s="83" t="b">
        <f>AND(Tabel3[[#This Row],[Organisatietype]]="Niet-hogeschool",NOT(Tabel3[[#This Row],[Begrote kosten]]=0),SUM(Tabel3[[#This Row],[In kind bijdragen en cofin.]:[Cash cofinanciering]])&lt;Tabel3[[#This Row],[Gevraagde subsidie]])</f>
        <v>0</v>
      </c>
      <c r="J106" s="179">
        <v>84</v>
      </c>
      <c r="K106" s="53"/>
      <c r="L106" s="53"/>
      <c r="M106" s="143">
        <f>SUMIF('WP 1'!$C:$C,$K106,'WP 1'!$L:$L)+SUMIF('WP 2'!$C:$C,$K106,'WP 2'!$L:$L)+SUMIF('WP 3'!$C:$C,$K106,'WP 3'!$L:$L)+SUMIF('WP 4'!$C:$C,$K106,'WP 4'!$L:$L)+SUMIF('WP 5'!$C:$C,$K106,'WP 5'!$L:$L)+SUMIF(Projectmanagement!$C:$C,$K106,Projectmanagement!$L:$L)+SUMIF('Materiële kosten'!$C:$C,$K106,'Materiële kosten'!F:F)</f>
        <v>0</v>
      </c>
      <c r="N106" s="110"/>
      <c r="O106" s="110"/>
      <c r="P106" s="145" t="str">
        <f>IF(Tabel6[[#This Row],[Begrote kosten]]-Tabel6[[#This Row],[In kind bijdragen en cofin.]]-Tabel6[[#This Row],[Cash cofinanciering]]=0,"",Tabel6[[#This Row],[Begrote kosten]]-Tabel6[[#This Row],[In kind bijdragen en cofin.]]-Tabel6[[#This Row],[Cash cofinanciering]])</f>
        <v/>
      </c>
      <c r="Q106" s="277" t="b">
        <f>AND(Tabel6[[#This Row],[Organisatietype]]="Niet-hogeschool",NOT(Tabel6[[#This Row],[Begrote kosten]]=0),SUM(Tabel6[[#This Row],[In kind bijdragen en cofin.]:[Cash cofinanciering]])&lt;Tabel6[[#This Row],[Gevraagde subsidie]])</f>
        <v>0</v>
      </c>
    </row>
    <row r="107" spans="2:17" ht="13">
      <c r="B107" s="109">
        <v>85</v>
      </c>
      <c r="C107" s="53"/>
      <c r="D107" s="53"/>
      <c r="E107" s="134">
        <f>SUMIF('WP 1'!$C:$C,$C107,'WP 1'!$H:$H)+SUMIF('WP 2'!$C:$C,$C107,'WP 2'!$H:$H)+SUMIF('WP 3'!$C:$C,$C107,'WP 3'!$H:$H)+SUMIF('WP 4'!$C:$C,$C107,'WP 4'!$H:$H)+SUMIF('WP 5'!$C:$C,$C107,'WP 5'!$H:$H)+SUMIF(Projectmanagement!$C:$C,$C107,Projectmanagement!$H:$H)+SUMIF('Materiële kosten'!C:C,$C107,'Materiële kosten'!D:D)</f>
        <v>0</v>
      </c>
      <c r="F107" s="135"/>
      <c r="G107" s="135"/>
      <c r="H107" s="145" t="str">
        <f>IF(Tabel3[[#This Row],[Begrote kosten]]-Tabel3[[#This Row],[In kind bijdragen en cofin.]]-Tabel3[[#This Row],[Cash cofinanciering]]=0,"",Tabel3[[#This Row],[Begrote kosten]]-Tabel3[[#This Row],[In kind bijdragen en cofin.]]-Tabel3[[#This Row],[Cash cofinanciering]])</f>
        <v/>
      </c>
      <c r="I107" s="83" t="b">
        <f>AND(Tabel3[[#This Row],[Organisatietype]]="Niet-hogeschool",NOT(Tabel3[[#This Row],[Begrote kosten]]=0),SUM(Tabel3[[#This Row],[In kind bijdragen en cofin.]:[Cash cofinanciering]])&lt;Tabel3[[#This Row],[Gevraagde subsidie]])</f>
        <v>0</v>
      </c>
      <c r="J107" s="179">
        <v>85</v>
      </c>
      <c r="K107" s="53"/>
      <c r="L107" s="53"/>
      <c r="M107" s="143">
        <f>SUMIF('WP 1'!$C:$C,$K107,'WP 1'!$L:$L)+SUMIF('WP 2'!$C:$C,$K107,'WP 2'!$L:$L)+SUMIF('WP 3'!$C:$C,$K107,'WP 3'!$L:$L)+SUMIF('WP 4'!$C:$C,$K107,'WP 4'!$L:$L)+SUMIF('WP 5'!$C:$C,$K107,'WP 5'!$L:$L)+SUMIF(Projectmanagement!$C:$C,$K107,Projectmanagement!$L:$L)+SUMIF('Materiële kosten'!$C:$C,$K107,'Materiële kosten'!F:F)</f>
        <v>0</v>
      </c>
      <c r="N107" s="110"/>
      <c r="O107" s="110"/>
      <c r="P107" s="145" t="str">
        <f>IF(Tabel6[[#This Row],[Begrote kosten]]-Tabel6[[#This Row],[In kind bijdragen en cofin.]]-Tabel6[[#This Row],[Cash cofinanciering]]=0,"",Tabel6[[#This Row],[Begrote kosten]]-Tabel6[[#This Row],[In kind bijdragen en cofin.]]-Tabel6[[#This Row],[Cash cofinanciering]])</f>
        <v/>
      </c>
      <c r="Q107" s="277" t="b">
        <f>AND(Tabel6[[#This Row],[Organisatietype]]="Niet-hogeschool",NOT(Tabel6[[#This Row],[Begrote kosten]]=0),SUM(Tabel6[[#This Row],[In kind bijdragen en cofin.]:[Cash cofinanciering]])&lt;Tabel6[[#This Row],[Gevraagde subsidie]])</f>
        <v>0</v>
      </c>
    </row>
    <row r="108" spans="2:17" ht="13">
      <c r="B108" s="109">
        <v>86</v>
      </c>
      <c r="C108" s="53"/>
      <c r="D108" s="53"/>
      <c r="E108" s="134">
        <f>SUMIF('WP 1'!$C:$C,$C108,'WP 1'!$H:$H)+SUMIF('WP 2'!$C:$C,$C108,'WP 2'!$H:$H)+SUMIF('WP 3'!$C:$C,$C108,'WP 3'!$H:$H)+SUMIF('WP 4'!$C:$C,$C108,'WP 4'!$H:$H)+SUMIF('WP 5'!$C:$C,$C108,'WP 5'!$H:$H)+SUMIF(Projectmanagement!$C:$C,$C108,Projectmanagement!$H:$H)+SUMIF('Materiële kosten'!C:C,$C108,'Materiële kosten'!D:D)</f>
        <v>0</v>
      </c>
      <c r="F108" s="135"/>
      <c r="G108" s="135"/>
      <c r="H108" s="145" t="str">
        <f>IF(Tabel3[[#This Row],[Begrote kosten]]-Tabel3[[#This Row],[In kind bijdragen en cofin.]]-Tabel3[[#This Row],[Cash cofinanciering]]=0,"",Tabel3[[#This Row],[Begrote kosten]]-Tabel3[[#This Row],[In kind bijdragen en cofin.]]-Tabel3[[#This Row],[Cash cofinanciering]])</f>
        <v/>
      </c>
      <c r="I108" s="83" t="b">
        <f>AND(Tabel3[[#This Row],[Organisatietype]]="Niet-hogeschool",NOT(Tabel3[[#This Row],[Begrote kosten]]=0),SUM(Tabel3[[#This Row],[In kind bijdragen en cofin.]:[Cash cofinanciering]])&lt;Tabel3[[#This Row],[Gevraagde subsidie]])</f>
        <v>0</v>
      </c>
      <c r="J108" s="179">
        <v>86</v>
      </c>
      <c r="K108" s="53"/>
      <c r="L108" s="53"/>
      <c r="M108" s="143">
        <f>SUMIF('WP 1'!$C:$C,$K108,'WP 1'!$L:$L)+SUMIF('WP 2'!$C:$C,$K108,'WP 2'!$L:$L)+SUMIF('WP 3'!$C:$C,$K108,'WP 3'!$L:$L)+SUMIF('WP 4'!$C:$C,$K108,'WP 4'!$L:$L)+SUMIF('WP 5'!$C:$C,$K108,'WP 5'!$L:$L)+SUMIF(Projectmanagement!$C:$C,$K108,Projectmanagement!$L:$L)+SUMIF('Materiële kosten'!$C:$C,$K108,'Materiële kosten'!F:F)</f>
        <v>0</v>
      </c>
      <c r="N108" s="110"/>
      <c r="O108" s="110"/>
      <c r="P108" s="145" t="str">
        <f>IF(Tabel6[[#This Row],[Begrote kosten]]-Tabel6[[#This Row],[In kind bijdragen en cofin.]]-Tabel6[[#This Row],[Cash cofinanciering]]=0,"",Tabel6[[#This Row],[Begrote kosten]]-Tabel6[[#This Row],[In kind bijdragen en cofin.]]-Tabel6[[#This Row],[Cash cofinanciering]])</f>
        <v/>
      </c>
      <c r="Q108" s="277" t="b">
        <f>AND(Tabel6[[#This Row],[Organisatietype]]="Niet-hogeschool",NOT(Tabel6[[#This Row],[Begrote kosten]]=0),SUM(Tabel6[[#This Row],[In kind bijdragen en cofin.]:[Cash cofinanciering]])&lt;Tabel6[[#This Row],[Gevraagde subsidie]])</f>
        <v>0</v>
      </c>
    </row>
    <row r="109" spans="2:17" ht="13">
      <c r="B109" s="109">
        <v>87</v>
      </c>
      <c r="C109" s="53"/>
      <c r="D109" s="53"/>
      <c r="E109" s="134">
        <f>SUMIF('WP 1'!$C:$C,$C109,'WP 1'!$H:$H)+SUMIF('WP 2'!$C:$C,$C109,'WP 2'!$H:$H)+SUMIF('WP 3'!$C:$C,$C109,'WP 3'!$H:$H)+SUMIF('WP 4'!$C:$C,$C109,'WP 4'!$H:$H)+SUMIF('WP 5'!$C:$C,$C109,'WP 5'!$H:$H)+SUMIF(Projectmanagement!$C:$C,$C109,Projectmanagement!$H:$H)+SUMIF('Materiële kosten'!C:C,$C109,'Materiële kosten'!D:D)</f>
        <v>0</v>
      </c>
      <c r="F109" s="135"/>
      <c r="G109" s="135"/>
      <c r="H109" s="145" t="str">
        <f>IF(Tabel3[[#This Row],[Begrote kosten]]-Tabel3[[#This Row],[In kind bijdragen en cofin.]]-Tabel3[[#This Row],[Cash cofinanciering]]=0,"",Tabel3[[#This Row],[Begrote kosten]]-Tabel3[[#This Row],[In kind bijdragen en cofin.]]-Tabel3[[#This Row],[Cash cofinanciering]])</f>
        <v/>
      </c>
      <c r="I109" s="83" t="b">
        <f>AND(Tabel3[[#This Row],[Organisatietype]]="Niet-hogeschool",NOT(Tabel3[[#This Row],[Begrote kosten]]=0),SUM(Tabel3[[#This Row],[In kind bijdragen en cofin.]:[Cash cofinanciering]])&lt;Tabel3[[#This Row],[Gevraagde subsidie]])</f>
        <v>0</v>
      </c>
      <c r="J109" s="179">
        <v>87</v>
      </c>
      <c r="K109" s="53"/>
      <c r="L109" s="53"/>
      <c r="M109" s="143">
        <f>SUMIF('WP 1'!$C:$C,$K109,'WP 1'!$L:$L)+SUMIF('WP 2'!$C:$C,$K109,'WP 2'!$L:$L)+SUMIF('WP 3'!$C:$C,$K109,'WP 3'!$L:$L)+SUMIF('WP 4'!$C:$C,$K109,'WP 4'!$L:$L)+SUMIF('WP 5'!$C:$C,$K109,'WP 5'!$L:$L)+SUMIF(Projectmanagement!$C:$C,$K109,Projectmanagement!$L:$L)+SUMIF('Materiële kosten'!$C:$C,$K109,'Materiële kosten'!F:F)</f>
        <v>0</v>
      </c>
      <c r="N109" s="110"/>
      <c r="O109" s="110"/>
      <c r="P109" s="145" t="str">
        <f>IF(Tabel6[[#This Row],[Begrote kosten]]-Tabel6[[#This Row],[In kind bijdragen en cofin.]]-Tabel6[[#This Row],[Cash cofinanciering]]=0,"",Tabel6[[#This Row],[Begrote kosten]]-Tabel6[[#This Row],[In kind bijdragen en cofin.]]-Tabel6[[#This Row],[Cash cofinanciering]])</f>
        <v/>
      </c>
      <c r="Q109" s="277" t="b">
        <f>AND(Tabel6[[#This Row],[Organisatietype]]="Niet-hogeschool",NOT(Tabel6[[#This Row],[Begrote kosten]]=0),SUM(Tabel6[[#This Row],[In kind bijdragen en cofin.]:[Cash cofinanciering]])&lt;Tabel6[[#This Row],[Gevraagde subsidie]])</f>
        <v>0</v>
      </c>
    </row>
    <row r="110" spans="2:17" ht="13">
      <c r="B110" s="109">
        <v>88</v>
      </c>
      <c r="C110" s="53"/>
      <c r="D110" s="53"/>
      <c r="E110" s="134">
        <f>SUMIF('WP 1'!$C:$C,$C110,'WP 1'!$H:$H)+SUMIF('WP 2'!$C:$C,$C110,'WP 2'!$H:$H)+SUMIF('WP 3'!$C:$C,$C110,'WP 3'!$H:$H)+SUMIF('WP 4'!$C:$C,$C110,'WP 4'!$H:$H)+SUMIF('WP 5'!$C:$C,$C110,'WP 5'!$H:$H)+SUMIF(Projectmanagement!$C:$C,$C110,Projectmanagement!$H:$H)+SUMIF('Materiële kosten'!C:C,$C110,'Materiële kosten'!D:D)</f>
        <v>0</v>
      </c>
      <c r="F110" s="135"/>
      <c r="G110" s="135"/>
      <c r="H110" s="145" t="str">
        <f>IF(Tabel3[[#This Row],[Begrote kosten]]-Tabel3[[#This Row],[In kind bijdragen en cofin.]]-Tabel3[[#This Row],[Cash cofinanciering]]=0,"",Tabel3[[#This Row],[Begrote kosten]]-Tabel3[[#This Row],[In kind bijdragen en cofin.]]-Tabel3[[#This Row],[Cash cofinanciering]])</f>
        <v/>
      </c>
      <c r="I110" s="83" t="b">
        <f>AND(Tabel3[[#This Row],[Organisatietype]]="Niet-hogeschool",NOT(Tabel3[[#This Row],[Begrote kosten]]=0),SUM(Tabel3[[#This Row],[In kind bijdragen en cofin.]:[Cash cofinanciering]])&lt;Tabel3[[#This Row],[Gevraagde subsidie]])</f>
        <v>0</v>
      </c>
      <c r="J110" s="179">
        <v>88</v>
      </c>
      <c r="K110" s="53"/>
      <c r="L110" s="53"/>
      <c r="M110" s="143">
        <f>SUMIF('WP 1'!$C:$C,$K110,'WP 1'!$L:$L)+SUMIF('WP 2'!$C:$C,$K110,'WP 2'!$L:$L)+SUMIF('WP 3'!$C:$C,$K110,'WP 3'!$L:$L)+SUMIF('WP 4'!$C:$C,$K110,'WP 4'!$L:$L)+SUMIF('WP 5'!$C:$C,$K110,'WP 5'!$L:$L)+SUMIF(Projectmanagement!$C:$C,$K110,Projectmanagement!$L:$L)+SUMIF('Materiële kosten'!$C:$C,$K110,'Materiële kosten'!F:F)</f>
        <v>0</v>
      </c>
      <c r="N110" s="110"/>
      <c r="O110" s="110"/>
      <c r="P110" s="145" t="str">
        <f>IF(Tabel6[[#This Row],[Begrote kosten]]-Tabel6[[#This Row],[In kind bijdragen en cofin.]]-Tabel6[[#This Row],[Cash cofinanciering]]=0,"",Tabel6[[#This Row],[Begrote kosten]]-Tabel6[[#This Row],[In kind bijdragen en cofin.]]-Tabel6[[#This Row],[Cash cofinanciering]])</f>
        <v/>
      </c>
      <c r="Q110" s="277" t="b">
        <f>AND(Tabel6[[#This Row],[Organisatietype]]="Niet-hogeschool",NOT(Tabel6[[#This Row],[Begrote kosten]]=0),SUM(Tabel6[[#This Row],[In kind bijdragen en cofin.]:[Cash cofinanciering]])&lt;Tabel6[[#This Row],[Gevraagde subsidie]])</f>
        <v>0</v>
      </c>
    </row>
    <row r="111" spans="2:17" ht="13">
      <c r="B111" s="109">
        <v>89</v>
      </c>
      <c r="C111" s="53"/>
      <c r="D111" s="53"/>
      <c r="E111" s="134">
        <f>SUMIF('WP 1'!$C:$C,$C111,'WP 1'!$H:$H)+SUMIF('WP 2'!$C:$C,$C111,'WP 2'!$H:$H)+SUMIF('WP 3'!$C:$C,$C111,'WP 3'!$H:$H)+SUMIF('WP 4'!$C:$C,$C111,'WP 4'!$H:$H)+SUMIF('WP 5'!$C:$C,$C111,'WP 5'!$H:$H)+SUMIF(Projectmanagement!$C:$C,$C111,Projectmanagement!$H:$H)+SUMIF('Materiële kosten'!C:C,$C111,'Materiële kosten'!D:D)</f>
        <v>0</v>
      </c>
      <c r="F111" s="135"/>
      <c r="G111" s="135"/>
      <c r="H111" s="145" t="str">
        <f>IF(Tabel3[[#This Row],[Begrote kosten]]-Tabel3[[#This Row],[In kind bijdragen en cofin.]]-Tabel3[[#This Row],[Cash cofinanciering]]=0,"",Tabel3[[#This Row],[Begrote kosten]]-Tabel3[[#This Row],[In kind bijdragen en cofin.]]-Tabel3[[#This Row],[Cash cofinanciering]])</f>
        <v/>
      </c>
      <c r="I111" s="83" t="b">
        <f>AND(Tabel3[[#This Row],[Organisatietype]]="Niet-hogeschool",NOT(Tabel3[[#This Row],[Begrote kosten]]=0),SUM(Tabel3[[#This Row],[In kind bijdragen en cofin.]:[Cash cofinanciering]])&lt;Tabel3[[#This Row],[Gevraagde subsidie]])</f>
        <v>0</v>
      </c>
      <c r="J111" s="179">
        <v>89</v>
      </c>
      <c r="K111" s="53"/>
      <c r="L111" s="53"/>
      <c r="M111" s="143">
        <f>SUMIF('WP 1'!$C:$C,$K111,'WP 1'!$L:$L)+SUMIF('WP 2'!$C:$C,$K111,'WP 2'!$L:$L)+SUMIF('WP 3'!$C:$C,$K111,'WP 3'!$L:$L)+SUMIF('WP 4'!$C:$C,$K111,'WP 4'!$L:$L)+SUMIF('WP 5'!$C:$C,$K111,'WP 5'!$L:$L)+SUMIF(Projectmanagement!$C:$C,$K111,Projectmanagement!$L:$L)+SUMIF('Materiële kosten'!$C:$C,$K111,'Materiële kosten'!F:F)</f>
        <v>0</v>
      </c>
      <c r="N111" s="110"/>
      <c r="O111" s="110"/>
      <c r="P111" s="145" t="str">
        <f>IF(Tabel6[[#This Row],[Begrote kosten]]-Tabel6[[#This Row],[In kind bijdragen en cofin.]]-Tabel6[[#This Row],[Cash cofinanciering]]=0,"",Tabel6[[#This Row],[Begrote kosten]]-Tabel6[[#This Row],[In kind bijdragen en cofin.]]-Tabel6[[#This Row],[Cash cofinanciering]])</f>
        <v/>
      </c>
      <c r="Q111" s="277" t="b">
        <f>AND(Tabel6[[#This Row],[Organisatietype]]="Niet-hogeschool",NOT(Tabel6[[#This Row],[Begrote kosten]]=0),SUM(Tabel6[[#This Row],[In kind bijdragen en cofin.]:[Cash cofinanciering]])&lt;Tabel6[[#This Row],[Gevraagde subsidie]])</f>
        <v>0</v>
      </c>
    </row>
    <row r="112" spans="2:17" ht="13">
      <c r="B112" s="109">
        <v>90</v>
      </c>
      <c r="C112" s="53"/>
      <c r="D112" s="53"/>
      <c r="E112" s="134">
        <f>SUMIF('WP 1'!$C:$C,$C112,'WP 1'!$H:$H)+SUMIF('WP 2'!$C:$C,$C112,'WP 2'!$H:$H)+SUMIF('WP 3'!$C:$C,$C112,'WP 3'!$H:$H)+SUMIF('WP 4'!$C:$C,$C112,'WP 4'!$H:$H)+SUMIF('WP 5'!$C:$C,$C112,'WP 5'!$H:$H)+SUMIF(Projectmanagement!$C:$C,$C112,Projectmanagement!$H:$H)+SUMIF('Materiële kosten'!C:C,$C112,'Materiële kosten'!D:D)</f>
        <v>0</v>
      </c>
      <c r="F112" s="135"/>
      <c r="G112" s="135"/>
      <c r="H112" s="145" t="str">
        <f>IF(Tabel3[[#This Row],[Begrote kosten]]-Tabel3[[#This Row],[In kind bijdragen en cofin.]]-Tabel3[[#This Row],[Cash cofinanciering]]=0,"",Tabel3[[#This Row],[Begrote kosten]]-Tabel3[[#This Row],[In kind bijdragen en cofin.]]-Tabel3[[#This Row],[Cash cofinanciering]])</f>
        <v/>
      </c>
      <c r="I112" s="83" t="b">
        <f>AND(Tabel3[[#This Row],[Organisatietype]]="Niet-hogeschool",NOT(Tabel3[[#This Row],[Begrote kosten]]=0),SUM(Tabel3[[#This Row],[In kind bijdragen en cofin.]:[Cash cofinanciering]])&lt;Tabel3[[#This Row],[Gevraagde subsidie]])</f>
        <v>0</v>
      </c>
      <c r="J112" s="179">
        <v>90</v>
      </c>
      <c r="K112" s="53"/>
      <c r="L112" s="53"/>
      <c r="M112" s="143">
        <f>SUMIF('WP 1'!$C:$C,$K112,'WP 1'!$L:$L)+SUMIF('WP 2'!$C:$C,$K112,'WP 2'!$L:$L)+SUMIF('WP 3'!$C:$C,$K112,'WP 3'!$L:$L)+SUMIF('WP 4'!$C:$C,$K112,'WP 4'!$L:$L)+SUMIF('WP 5'!$C:$C,$K112,'WP 5'!$L:$L)+SUMIF(Projectmanagement!$C:$C,$K112,Projectmanagement!$L:$L)+SUMIF('Materiële kosten'!$C:$C,$K112,'Materiële kosten'!F:F)</f>
        <v>0</v>
      </c>
      <c r="N112" s="110"/>
      <c r="O112" s="110"/>
      <c r="P112" s="145" t="str">
        <f>IF(Tabel6[[#This Row],[Begrote kosten]]-Tabel6[[#This Row],[In kind bijdragen en cofin.]]-Tabel6[[#This Row],[Cash cofinanciering]]=0,"",Tabel6[[#This Row],[Begrote kosten]]-Tabel6[[#This Row],[In kind bijdragen en cofin.]]-Tabel6[[#This Row],[Cash cofinanciering]])</f>
        <v/>
      </c>
      <c r="Q112" s="277" t="b">
        <f>AND(Tabel6[[#This Row],[Organisatietype]]="Niet-hogeschool",NOT(Tabel6[[#This Row],[Begrote kosten]]=0),SUM(Tabel6[[#This Row],[In kind bijdragen en cofin.]:[Cash cofinanciering]])&lt;Tabel6[[#This Row],[Gevraagde subsidie]])</f>
        <v>0</v>
      </c>
    </row>
    <row r="113" spans="2:17" ht="13">
      <c r="B113" s="109">
        <v>91</v>
      </c>
      <c r="C113" s="53"/>
      <c r="D113" s="53"/>
      <c r="E113" s="134">
        <f>SUMIF('WP 1'!$C:$C,$C113,'WP 1'!$H:$H)+SUMIF('WP 2'!$C:$C,$C113,'WP 2'!$H:$H)+SUMIF('WP 3'!$C:$C,$C113,'WP 3'!$H:$H)+SUMIF('WP 4'!$C:$C,$C113,'WP 4'!$H:$H)+SUMIF('WP 5'!$C:$C,$C113,'WP 5'!$H:$H)+SUMIF(Projectmanagement!$C:$C,$C113,Projectmanagement!$H:$H)+SUMIF('Materiële kosten'!C:C,$C113,'Materiële kosten'!D:D)</f>
        <v>0</v>
      </c>
      <c r="F113" s="135"/>
      <c r="G113" s="135"/>
      <c r="H113" s="145" t="str">
        <f>IF(Tabel3[[#This Row],[Begrote kosten]]-Tabel3[[#This Row],[In kind bijdragen en cofin.]]-Tabel3[[#This Row],[Cash cofinanciering]]=0,"",Tabel3[[#This Row],[Begrote kosten]]-Tabel3[[#This Row],[In kind bijdragen en cofin.]]-Tabel3[[#This Row],[Cash cofinanciering]])</f>
        <v/>
      </c>
      <c r="I113" s="83" t="b">
        <f>AND(Tabel3[[#This Row],[Organisatietype]]="Niet-hogeschool",NOT(Tabel3[[#This Row],[Begrote kosten]]=0),SUM(Tabel3[[#This Row],[In kind bijdragen en cofin.]:[Cash cofinanciering]])&lt;Tabel3[[#This Row],[Gevraagde subsidie]])</f>
        <v>0</v>
      </c>
      <c r="J113" s="179">
        <v>91</v>
      </c>
      <c r="K113" s="53"/>
      <c r="L113" s="53"/>
      <c r="M113" s="143">
        <f>SUMIF('WP 1'!$C:$C,$K113,'WP 1'!$L:$L)+SUMIF('WP 2'!$C:$C,$K113,'WP 2'!$L:$L)+SUMIF('WP 3'!$C:$C,$K113,'WP 3'!$L:$L)+SUMIF('WP 4'!$C:$C,$K113,'WP 4'!$L:$L)+SUMIF('WP 5'!$C:$C,$K113,'WP 5'!$L:$L)+SUMIF(Projectmanagement!$C:$C,$K113,Projectmanagement!$L:$L)+SUMIF('Materiële kosten'!$C:$C,$K113,'Materiële kosten'!F:F)</f>
        <v>0</v>
      </c>
      <c r="N113" s="110"/>
      <c r="O113" s="110"/>
      <c r="P113" s="145" t="str">
        <f>IF(Tabel6[[#This Row],[Begrote kosten]]-Tabel6[[#This Row],[In kind bijdragen en cofin.]]-Tabel6[[#This Row],[Cash cofinanciering]]=0,"",Tabel6[[#This Row],[Begrote kosten]]-Tabel6[[#This Row],[In kind bijdragen en cofin.]]-Tabel6[[#This Row],[Cash cofinanciering]])</f>
        <v/>
      </c>
      <c r="Q113" s="277" t="b">
        <f>AND(Tabel6[[#This Row],[Organisatietype]]="Niet-hogeschool",NOT(Tabel6[[#This Row],[Begrote kosten]]=0),SUM(Tabel6[[#This Row],[In kind bijdragen en cofin.]:[Cash cofinanciering]])&lt;Tabel6[[#This Row],[Gevraagde subsidie]])</f>
        <v>0</v>
      </c>
    </row>
    <row r="114" spans="2:17" ht="13">
      <c r="B114" s="109">
        <v>92</v>
      </c>
      <c r="C114" s="53"/>
      <c r="D114" s="53"/>
      <c r="E114" s="134">
        <f>SUMIF('WP 1'!$C:$C,$C114,'WP 1'!$H:$H)+SUMIF('WP 2'!$C:$C,$C114,'WP 2'!$H:$H)+SUMIF('WP 3'!$C:$C,$C114,'WP 3'!$H:$H)+SUMIF('WP 4'!$C:$C,$C114,'WP 4'!$H:$H)+SUMIF('WP 5'!$C:$C,$C114,'WP 5'!$H:$H)+SUMIF(Projectmanagement!$C:$C,$C114,Projectmanagement!$H:$H)+SUMIF('Materiële kosten'!C:C,$C114,'Materiële kosten'!D:D)</f>
        <v>0</v>
      </c>
      <c r="F114" s="135"/>
      <c r="G114" s="135"/>
      <c r="H114" s="145" t="str">
        <f>IF(Tabel3[[#This Row],[Begrote kosten]]-Tabel3[[#This Row],[In kind bijdragen en cofin.]]-Tabel3[[#This Row],[Cash cofinanciering]]=0,"",Tabel3[[#This Row],[Begrote kosten]]-Tabel3[[#This Row],[In kind bijdragen en cofin.]]-Tabel3[[#This Row],[Cash cofinanciering]])</f>
        <v/>
      </c>
      <c r="I114" s="83" t="b">
        <f>AND(Tabel3[[#This Row],[Organisatietype]]="Niet-hogeschool",NOT(Tabel3[[#This Row],[Begrote kosten]]=0),SUM(Tabel3[[#This Row],[In kind bijdragen en cofin.]:[Cash cofinanciering]])&lt;Tabel3[[#This Row],[Gevraagde subsidie]])</f>
        <v>0</v>
      </c>
      <c r="J114" s="179">
        <v>92</v>
      </c>
      <c r="K114" s="53"/>
      <c r="L114" s="53"/>
      <c r="M114" s="143">
        <f>SUMIF('WP 1'!$C:$C,$K114,'WP 1'!$L:$L)+SUMIF('WP 2'!$C:$C,$K114,'WP 2'!$L:$L)+SUMIF('WP 3'!$C:$C,$K114,'WP 3'!$L:$L)+SUMIF('WP 4'!$C:$C,$K114,'WP 4'!$L:$L)+SUMIF('WP 5'!$C:$C,$K114,'WP 5'!$L:$L)+SUMIF(Projectmanagement!$C:$C,$K114,Projectmanagement!$L:$L)+SUMIF('Materiële kosten'!$C:$C,$K114,'Materiële kosten'!F:F)</f>
        <v>0</v>
      </c>
      <c r="N114" s="110"/>
      <c r="O114" s="110"/>
      <c r="P114" s="145" t="str">
        <f>IF(Tabel6[[#This Row],[Begrote kosten]]-Tabel6[[#This Row],[In kind bijdragen en cofin.]]-Tabel6[[#This Row],[Cash cofinanciering]]=0,"",Tabel6[[#This Row],[Begrote kosten]]-Tabel6[[#This Row],[In kind bijdragen en cofin.]]-Tabel6[[#This Row],[Cash cofinanciering]])</f>
        <v/>
      </c>
      <c r="Q114" s="277" t="b">
        <f>AND(Tabel6[[#This Row],[Organisatietype]]="Niet-hogeschool",NOT(Tabel6[[#This Row],[Begrote kosten]]=0),SUM(Tabel6[[#This Row],[In kind bijdragen en cofin.]:[Cash cofinanciering]])&lt;Tabel6[[#This Row],[Gevraagde subsidie]])</f>
        <v>0</v>
      </c>
    </row>
    <row r="115" spans="2:17" ht="13">
      <c r="B115" s="109">
        <v>93</v>
      </c>
      <c r="C115" s="53"/>
      <c r="D115" s="53"/>
      <c r="E115" s="134">
        <f>SUMIF('WP 1'!$C:$C,$C115,'WP 1'!$H:$H)+SUMIF('WP 2'!$C:$C,$C115,'WP 2'!$H:$H)+SUMIF('WP 3'!$C:$C,$C115,'WP 3'!$H:$H)+SUMIF('WP 4'!$C:$C,$C115,'WP 4'!$H:$H)+SUMIF('WP 5'!$C:$C,$C115,'WP 5'!$H:$H)+SUMIF(Projectmanagement!$C:$C,$C115,Projectmanagement!$H:$H)+SUMIF('Materiële kosten'!C:C,$C115,'Materiële kosten'!D:D)</f>
        <v>0</v>
      </c>
      <c r="F115" s="135"/>
      <c r="G115" s="135"/>
      <c r="H115" s="145" t="str">
        <f>IF(Tabel3[[#This Row],[Begrote kosten]]-Tabel3[[#This Row],[In kind bijdragen en cofin.]]-Tabel3[[#This Row],[Cash cofinanciering]]=0,"",Tabel3[[#This Row],[Begrote kosten]]-Tabel3[[#This Row],[In kind bijdragen en cofin.]]-Tabel3[[#This Row],[Cash cofinanciering]])</f>
        <v/>
      </c>
      <c r="I115" s="83" t="b">
        <f>AND(Tabel3[[#This Row],[Organisatietype]]="Niet-hogeschool",NOT(Tabel3[[#This Row],[Begrote kosten]]=0),SUM(Tabel3[[#This Row],[In kind bijdragen en cofin.]:[Cash cofinanciering]])&lt;Tabel3[[#This Row],[Gevraagde subsidie]])</f>
        <v>0</v>
      </c>
      <c r="J115" s="179">
        <v>93</v>
      </c>
      <c r="K115" s="53"/>
      <c r="L115" s="53"/>
      <c r="M115" s="143">
        <f>SUMIF('WP 1'!$C:$C,$K115,'WP 1'!$L:$L)+SUMIF('WP 2'!$C:$C,$K115,'WP 2'!$L:$L)+SUMIF('WP 3'!$C:$C,$K115,'WP 3'!$L:$L)+SUMIF('WP 4'!$C:$C,$K115,'WP 4'!$L:$L)+SUMIF('WP 5'!$C:$C,$K115,'WP 5'!$L:$L)+SUMIF(Projectmanagement!$C:$C,$K115,Projectmanagement!$L:$L)+SUMIF('Materiële kosten'!$C:$C,$K115,'Materiële kosten'!F:F)</f>
        <v>0</v>
      </c>
      <c r="N115" s="110"/>
      <c r="O115" s="110"/>
      <c r="P115" s="145" t="str">
        <f>IF(Tabel6[[#This Row],[Begrote kosten]]-Tabel6[[#This Row],[In kind bijdragen en cofin.]]-Tabel6[[#This Row],[Cash cofinanciering]]=0,"",Tabel6[[#This Row],[Begrote kosten]]-Tabel6[[#This Row],[In kind bijdragen en cofin.]]-Tabel6[[#This Row],[Cash cofinanciering]])</f>
        <v/>
      </c>
      <c r="Q115" s="277" t="b">
        <f>AND(Tabel6[[#This Row],[Organisatietype]]="Niet-hogeschool",NOT(Tabel6[[#This Row],[Begrote kosten]]=0),SUM(Tabel6[[#This Row],[In kind bijdragen en cofin.]:[Cash cofinanciering]])&lt;Tabel6[[#This Row],[Gevraagde subsidie]])</f>
        <v>0</v>
      </c>
    </row>
    <row r="116" spans="2:17" ht="13">
      <c r="B116" s="109">
        <v>94</v>
      </c>
      <c r="C116" s="53"/>
      <c r="D116" s="53"/>
      <c r="E116" s="134">
        <f>SUMIF('WP 1'!$C:$C,$C116,'WP 1'!$H:$H)+SUMIF('WP 2'!$C:$C,$C116,'WP 2'!$H:$H)+SUMIF('WP 3'!$C:$C,$C116,'WP 3'!$H:$H)+SUMIF('WP 4'!$C:$C,$C116,'WP 4'!$H:$H)+SUMIF('WP 5'!$C:$C,$C116,'WP 5'!$H:$H)+SUMIF(Projectmanagement!$C:$C,$C116,Projectmanagement!$H:$H)+SUMIF('Materiële kosten'!C:C,$C116,'Materiële kosten'!D:D)</f>
        <v>0</v>
      </c>
      <c r="F116" s="135"/>
      <c r="G116" s="135"/>
      <c r="H116" s="145" t="str">
        <f>IF(Tabel3[[#This Row],[Begrote kosten]]-Tabel3[[#This Row],[In kind bijdragen en cofin.]]-Tabel3[[#This Row],[Cash cofinanciering]]=0,"",Tabel3[[#This Row],[Begrote kosten]]-Tabel3[[#This Row],[In kind bijdragen en cofin.]]-Tabel3[[#This Row],[Cash cofinanciering]])</f>
        <v/>
      </c>
      <c r="I116" s="83" t="b">
        <f>AND(Tabel3[[#This Row],[Organisatietype]]="Niet-hogeschool",NOT(Tabel3[[#This Row],[Begrote kosten]]=0),SUM(Tabel3[[#This Row],[In kind bijdragen en cofin.]:[Cash cofinanciering]])&lt;Tabel3[[#This Row],[Gevraagde subsidie]])</f>
        <v>0</v>
      </c>
      <c r="J116" s="179">
        <v>94</v>
      </c>
      <c r="K116" s="53"/>
      <c r="L116" s="53"/>
      <c r="M116" s="143">
        <f>SUMIF('WP 1'!$C:$C,$K116,'WP 1'!$L:$L)+SUMIF('WP 2'!$C:$C,$K116,'WP 2'!$L:$L)+SUMIF('WP 3'!$C:$C,$K116,'WP 3'!$L:$L)+SUMIF('WP 4'!$C:$C,$K116,'WP 4'!$L:$L)+SUMIF('WP 5'!$C:$C,$K116,'WP 5'!$L:$L)+SUMIF(Projectmanagement!$C:$C,$K116,Projectmanagement!$L:$L)+SUMIF('Materiële kosten'!$C:$C,$K116,'Materiële kosten'!F:F)</f>
        <v>0</v>
      </c>
      <c r="N116" s="110"/>
      <c r="O116" s="110"/>
      <c r="P116" s="145" t="str">
        <f>IF(Tabel6[[#This Row],[Begrote kosten]]-Tabel6[[#This Row],[In kind bijdragen en cofin.]]-Tabel6[[#This Row],[Cash cofinanciering]]=0,"",Tabel6[[#This Row],[Begrote kosten]]-Tabel6[[#This Row],[In kind bijdragen en cofin.]]-Tabel6[[#This Row],[Cash cofinanciering]])</f>
        <v/>
      </c>
      <c r="Q116" s="277" t="b">
        <f>AND(Tabel6[[#This Row],[Organisatietype]]="Niet-hogeschool",NOT(Tabel6[[#This Row],[Begrote kosten]]=0),SUM(Tabel6[[#This Row],[In kind bijdragen en cofin.]:[Cash cofinanciering]])&lt;Tabel6[[#This Row],[Gevraagde subsidie]])</f>
        <v>0</v>
      </c>
    </row>
    <row r="117" spans="2:17" ht="13">
      <c r="B117" s="109">
        <v>95</v>
      </c>
      <c r="C117" s="53"/>
      <c r="D117" s="53"/>
      <c r="E117" s="134">
        <f>SUMIF('WP 1'!$C:$C,$C117,'WP 1'!$H:$H)+SUMIF('WP 2'!$C:$C,$C117,'WP 2'!$H:$H)+SUMIF('WP 3'!$C:$C,$C117,'WP 3'!$H:$H)+SUMIF('WP 4'!$C:$C,$C117,'WP 4'!$H:$H)+SUMIF('WP 5'!$C:$C,$C117,'WP 5'!$H:$H)+SUMIF(Projectmanagement!$C:$C,$C117,Projectmanagement!$H:$H)+SUMIF('Materiële kosten'!C:C,$C117,'Materiële kosten'!D:D)</f>
        <v>0</v>
      </c>
      <c r="F117" s="135"/>
      <c r="G117" s="135"/>
      <c r="H117" s="145" t="str">
        <f>IF(Tabel3[[#This Row],[Begrote kosten]]-Tabel3[[#This Row],[In kind bijdragen en cofin.]]-Tabel3[[#This Row],[Cash cofinanciering]]=0,"",Tabel3[[#This Row],[Begrote kosten]]-Tabel3[[#This Row],[In kind bijdragen en cofin.]]-Tabel3[[#This Row],[Cash cofinanciering]])</f>
        <v/>
      </c>
      <c r="I117" s="83" t="b">
        <f>AND(Tabel3[[#This Row],[Organisatietype]]="Niet-hogeschool",NOT(Tabel3[[#This Row],[Begrote kosten]]=0),SUM(Tabel3[[#This Row],[In kind bijdragen en cofin.]:[Cash cofinanciering]])&lt;Tabel3[[#This Row],[Gevraagde subsidie]])</f>
        <v>0</v>
      </c>
      <c r="J117" s="179">
        <v>95</v>
      </c>
      <c r="K117" s="53"/>
      <c r="L117" s="53"/>
      <c r="M117" s="143">
        <f>SUMIF('WP 1'!$C:$C,$K117,'WP 1'!$L:$L)+SUMIF('WP 2'!$C:$C,$K117,'WP 2'!$L:$L)+SUMIF('WP 3'!$C:$C,$K117,'WP 3'!$L:$L)+SUMIF('WP 4'!$C:$C,$K117,'WP 4'!$L:$L)+SUMIF('WP 5'!$C:$C,$K117,'WP 5'!$L:$L)+SUMIF(Projectmanagement!$C:$C,$K117,Projectmanagement!$L:$L)+SUMIF('Materiële kosten'!$C:$C,$K117,'Materiële kosten'!F:F)</f>
        <v>0</v>
      </c>
      <c r="N117" s="110"/>
      <c r="O117" s="110"/>
      <c r="P117" s="145" t="str">
        <f>IF(Tabel6[[#This Row],[Begrote kosten]]-Tabel6[[#This Row],[In kind bijdragen en cofin.]]-Tabel6[[#This Row],[Cash cofinanciering]]=0,"",Tabel6[[#This Row],[Begrote kosten]]-Tabel6[[#This Row],[In kind bijdragen en cofin.]]-Tabel6[[#This Row],[Cash cofinanciering]])</f>
        <v/>
      </c>
      <c r="Q117" s="277" t="b">
        <f>AND(Tabel6[[#This Row],[Organisatietype]]="Niet-hogeschool",NOT(Tabel6[[#This Row],[Begrote kosten]]=0),SUM(Tabel6[[#This Row],[In kind bijdragen en cofin.]:[Cash cofinanciering]])&lt;Tabel6[[#This Row],[Gevraagde subsidie]])</f>
        <v>0</v>
      </c>
    </row>
    <row r="118" spans="2:17" ht="13">
      <c r="B118" s="109">
        <v>96</v>
      </c>
      <c r="C118" s="53"/>
      <c r="D118" s="53"/>
      <c r="E118" s="134">
        <f>SUMIF('WP 1'!$C:$C,$C118,'WP 1'!$H:$H)+SUMIF('WP 2'!$C:$C,$C118,'WP 2'!$H:$H)+SUMIF('WP 3'!$C:$C,$C118,'WP 3'!$H:$H)+SUMIF('WP 4'!$C:$C,$C118,'WP 4'!$H:$H)+SUMIF('WP 5'!$C:$C,$C118,'WP 5'!$H:$H)+SUMIF(Projectmanagement!$C:$C,$C118,Projectmanagement!$H:$H)+SUMIF('Materiële kosten'!C:C,$C118,'Materiële kosten'!D:D)</f>
        <v>0</v>
      </c>
      <c r="F118" s="135"/>
      <c r="G118" s="135"/>
      <c r="H118" s="145" t="str">
        <f>IF(Tabel3[[#This Row],[Begrote kosten]]-Tabel3[[#This Row],[In kind bijdragen en cofin.]]-Tabel3[[#This Row],[Cash cofinanciering]]=0,"",Tabel3[[#This Row],[Begrote kosten]]-Tabel3[[#This Row],[In kind bijdragen en cofin.]]-Tabel3[[#This Row],[Cash cofinanciering]])</f>
        <v/>
      </c>
      <c r="I118" s="83" t="b">
        <f>AND(Tabel3[[#This Row],[Organisatietype]]="Niet-hogeschool",NOT(Tabel3[[#This Row],[Begrote kosten]]=0),SUM(Tabel3[[#This Row],[In kind bijdragen en cofin.]:[Cash cofinanciering]])&lt;Tabel3[[#This Row],[Gevraagde subsidie]])</f>
        <v>0</v>
      </c>
      <c r="J118" s="179">
        <v>96</v>
      </c>
      <c r="K118" s="53"/>
      <c r="L118" s="53"/>
      <c r="M118" s="143">
        <f>SUMIF('WP 1'!$C:$C,$K118,'WP 1'!$L:$L)+SUMIF('WP 2'!$C:$C,$K118,'WP 2'!$L:$L)+SUMIF('WP 3'!$C:$C,$K118,'WP 3'!$L:$L)+SUMIF('WP 4'!$C:$C,$K118,'WP 4'!$L:$L)+SUMIF('WP 5'!$C:$C,$K118,'WP 5'!$L:$L)+SUMIF(Projectmanagement!$C:$C,$K118,Projectmanagement!$L:$L)+SUMIF('Materiële kosten'!$C:$C,$K118,'Materiële kosten'!F:F)</f>
        <v>0</v>
      </c>
      <c r="N118" s="110"/>
      <c r="O118" s="110"/>
      <c r="P118" s="145" t="str">
        <f>IF(Tabel6[[#This Row],[Begrote kosten]]-Tabel6[[#This Row],[In kind bijdragen en cofin.]]-Tabel6[[#This Row],[Cash cofinanciering]]=0,"",Tabel6[[#This Row],[Begrote kosten]]-Tabel6[[#This Row],[In kind bijdragen en cofin.]]-Tabel6[[#This Row],[Cash cofinanciering]])</f>
        <v/>
      </c>
      <c r="Q118" s="277" t="b">
        <f>AND(Tabel6[[#This Row],[Organisatietype]]="Niet-hogeschool",NOT(Tabel6[[#This Row],[Begrote kosten]]=0),SUM(Tabel6[[#This Row],[In kind bijdragen en cofin.]:[Cash cofinanciering]])&lt;Tabel6[[#This Row],[Gevraagde subsidie]])</f>
        <v>0</v>
      </c>
    </row>
    <row r="119" spans="2:17" ht="13">
      <c r="B119" s="109">
        <v>97</v>
      </c>
      <c r="C119" s="53"/>
      <c r="D119" s="53"/>
      <c r="E119" s="134">
        <f>SUMIF('WP 1'!$C:$C,$C119,'WP 1'!$H:$H)+SUMIF('WP 2'!$C:$C,$C119,'WP 2'!$H:$H)+SUMIF('WP 3'!$C:$C,$C119,'WP 3'!$H:$H)+SUMIF('WP 4'!$C:$C,$C119,'WP 4'!$H:$H)+SUMIF('WP 5'!$C:$C,$C119,'WP 5'!$H:$H)+SUMIF(Projectmanagement!$C:$C,$C119,Projectmanagement!$H:$H)+SUMIF('Materiële kosten'!C:C,$C119,'Materiële kosten'!D:D)</f>
        <v>0</v>
      </c>
      <c r="F119" s="135"/>
      <c r="G119" s="135"/>
      <c r="H119" s="145" t="str">
        <f>IF(Tabel3[[#This Row],[Begrote kosten]]-Tabel3[[#This Row],[In kind bijdragen en cofin.]]-Tabel3[[#This Row],[Cash cofinanciering]]=0,"",Tabel3[[#This Row],[Begrote kosten]]-Tabel3[[#This Row],[In kind bijdragen en cofin.]]-Tabel3[[#This Row],[Cash cofinanciering]])</f>
        <v/>
      </c>
      <c r="I119" s="83" t="b">
        <f>AND(Tabel3[[#This Row],[Organisatietype]]="Niet-hogeschool",NOT(Tabel3[[#This Row],[Begrote kosten]]=0),SUM(Tabel3[[#This Row],[In kind bijdragen en cofin.]:[Cash cofinanciering]])&lt;Tabel3[[#This Row],[Gevraagde subsidie]])</f>
        <v>0</v>
      </c>
      <c r="J119" s="179">
        <v>97</v>
      </c>
      <c r="K119" s="53"/>
      <c r="L119" s="53"/>
      <c r="M119" s="143">
        <f>SUMIF('WP 1'!$C:$C,$K119,'WP 1'!$L:$L)+SUMIF('WP 2'!$C:$C,$K119,'WP 2'!$L:$L)+SUMIF('WP 3'!$C:$C,$K119,'WP 3'!$L:$L)+SUMIF('WP 4'!$C:$C,$K119,'WP 4'!$L:$L)+SUMIF('WP 5'!$C:$C,$K119,'WP 5'!$L:$L)+SUMIF(Projectmanagement!$C:$C,$K119,Projectmanagement!$L:$L)+SUMIF('Materiële kosten'!$C:$C,$K119,'Materiële kosten'!F:F)</f>
        <v>0</v>
      </c>
      <c r="N119" s="110"/>
      <c r="O119" s="110"/>
      <c r="P119" s="145" t="str">
        <f>IF(Tabel6[[#This Row],[Begrote kosten]]-Tabel6[[#This Row],[In kind bijdragen en cofin.]]-Tabel6[[#This Row],[Cash cofinanciering]]=0,"",Tabel6[[#This Row],[Begrote kosten]]-Tabel6[[#This Row],[In kind bijdragen en cofin.]]-Tabel6[[#This Row],[Cash cofinanciering]])</f>
        <v/>
      </c>
      <c r="Q119" s="277" t="b">
        <f>AND(Tabel6[[#This Row],[Organisatietype]]="Niet-hogeschool",NOT(Tabel6[[#This Row],[Begrote kosten]]=0),SUM(Tabel6[[#This Row],[In kind bijdragen en cofin.]:[Cash cofinanciering]])&lt;Tabel6[[#This Row],[Gevraagde subsidie]])</f>
        <v>0</v>
      </c>
    </row>
    <row r="120" spans="2:17" ht="13">
      <c r="B120" s="109">
        <v>98</v>
      </c>
      <c r="C120" s="53"/>
      <c r="D120" s="53"/>
      <c r="E120" s="134">
        <f>SUMIF('WP 1'!$C:$C,$C120,'WP 1'!$H:$H)+SUMIF('WP 2'!$C:$C,$C120,'WP 2'!$H:$H)+SUMIF('WP 3'!$C:$C,$C120,'WP 3'!$H:$H)+SUMIF('WP 4'!$C:$C,$C120,'WP 4'!$H:$H)+SUMIF('WP 5'!$C:$C,$C120,'WP 5'!$H:$H)+SUMIF(Projectmanagement!$C:$C,$C120,Projectmanagement!$H:$H)+SUMIF('Materiële kosten'!C:C,$C120,'Materiële kosten'!D:D)</f>
        <v>0</v>
      </c>
      <c r="F120" s="135"/>
      <c r="G120" s="135"/>
      <c r="H120" s="145" t="str">
        <f>IF(Tabel3[[#This Row],[Begrote kosten]]-Tabel3[[#This Row],[In kind bijdragen en cofin.]]-Tabel3[[#This Row],[Cash cofinanciering]]=0,"",Tabel3[[#This Row],[Begrote kosten]]-Tabel3[[#This Row],[In kind bijdragen en cofin.]]-Tabel3[[#This Row],[Cash cofinanciering]])</f>
        <v/>
      </c>
      <c r="I120" s="83" t="b">
        <f>AND(Tabel3[[#This Row],[Organisatietype]]="Niet-hogeschool",NOT(Tabel3[[#This Row],[Begrote kosten]]=0),SUM(Tabel3[[#This Row],[In kind bijdragen en cofin.]:[Cash cofinanciering]])&lt;Tabel3[[#This Row],[Gevraagde subsidie]])</f>
        <v>0</v>
      </c>
      <c r="J120" s="179">
        <v>98</v>
      </c>
      <c r="K120" s="53"/>
      <c r="L120" s="53"/>
      <c r="M120" s="143">
        <f>SUMIF('WP 1'!$C:$C,$K120,'WP 1'!$L:$L)+SUMIF('WP 2'!$C:$C,$K120,'WP 2'!$L:$L)+SUMIF('WP 3'!$C:$C,$K120,'WP 3'!$L:$L)+SUMIF('WP 4'!$C:$C,$K120,'WP 4'!$L:$L)+SUMIF('WP 5'!$C:$C,$K120,'WP 5'!$L:$L)+SUMIF(Projectmanagement!$C:$C,$K120,Projectmanagement!$L:$L)+SUMIF('Materiële kosten'!$C:$C,$K120,'Materiële kosten'!F:F)</f>
        <v>0</v>
      </c>
      <c r="N120" s="110"/>
      <c r="O120" s="110"/>
      <c r="P120" s="145" t="str">
        <f>IF(Tabel6[[#This Row],[Begrote kosten]]-Tabel6[[#This Row],[In kind bijdragen en cofin.]]-Tabel6[[#This Row],[Cash cofinanciering]]=0,"",Tabel6[[#This Row],[Begrote kosten]]-Tabel6[[#This Row],[In kind bijdragen en cofin.]]-Tabel6[[#This Row],[Cash cofinanciering]])</f>
        <v/>
      </c>
      <c r="Q120" s="277" t="b">
        <f>AND(Tabel6[[#This Row],[Organisatietype]]="Niet-hogeschool",NOT(Tabel6[[#This Row],[Begrote kosten]]=0),SUM(Tabel6[[#This Row],[In kind bijdragen en cofin.]:[Cash cofinanciering]])&lt;Tabel6[[#This Row],[Gevraagde subsidie]])</f>
        <v>0</v>
      </c>
    </row>
    <row r="121" spans="2:17" ht="13">
      <c r="B121" s="109">
        <v>99</v>
      </c>
      <c r="C121" s="53"/>
      <c r="D121" s="53"/>
      <c r="E121" s="134">
        <f>SUMIF('WP 1'!$C:$C,$C121,'WP 1'!$H:$H)+SUMIF('WP 2'!$C:$C,$C121,'WP 2'!$H:$H)+SUMIF('WP 3'!$C:$C,$C121,'WP 3'!$H:$H)+SUMIF('WP 4'!$C:$C,$C121,'WP 4'!$H:$H)+SUMIF('WP 5'!$C:$C,$C121,'WP 5'!$H:$H)+SUMIF(Projectmanagement!$C:$C,$C121,Projectmanagement!$H:$H)+SUMIF('Materiële kosten'!C:C,$C121,'Materiële kosten'!D:D)</f>
        <v>0</v>
      </c>
      <c r="F121" s="135"/>
      <c r="G121" s="135"/>
      <c r="H121" s="145" t="str">
        <f>IF(Tabel3[[#This Row],[Begrote kosten]]-Tabel3[[#This Row],[In kind bijdragen en cofin.]]-Tabel3[[#This Row],[Cash cofinanciering]]=0,"",Tabel3[[#This Row],[Begrote kosten]]-Tabel3[[#This Row],[In kind bijdragen en cofin.]]-Tabel3[[#This Row],[Cash cofinanciering]])</f>
        <v/>
      </c>
      <c r="I121" s="83" t="b">
        <f>AND(Tabel3[[#This Row],[Organisatietype]]="Niet-hogeschool",NOT(Tabel3[[#This Row],[Begrote kosten]]=0),SUM(Tabel3[[#This Row],[In kind bijdragen en cofin.]:[Cash cofinanciering]])&lt;Tabel3[[#This Row],[Gevraagde subsidie]])</f>
        <v>0</v>
      </c>
      <c r="J121" s="181">
        <v>99</v>
      </c>
      <c r="K121" s="182"/>
      <c r="L121" s="182"/>
      <c r="M121" s="183">
        <f>SUMIF('WP 1'!$C:$C,$K121,'WP 1'!$L:$L)+SUMIF('WP 2'!$C:$C,$K121,'WP 2'!$L:$L)+SUMIF('WP 3'!$C:$C,$K121,'WP 3'!$L:$L)+SUMIF('WP 4'!$C:$C,$K121,'WP 4'!$L:$L)+SUMIF('WP 5'!$C:$C,$K121,'WP 5'!$L:$L)+SUMIF(Projectmanagement!$C:$C,$K121,Projectmanagement!$L:$L)+SUMIF('Materiële kosten'!$C:$C,$K121,'Materiële kosten'!F:F)</f>
        <v>0</v>
      </c>
      <c r="N121" s="133"/>
      <c r="O121" s="133"/>
      <c r="P121" s="145" t="str">
        <f>IF(Tabel6[[#This Row],[Begrote kosten]]-Tabel6[[#This Row],[In kind bijdragen en cofin.]]-Tabel6[[#This Row],[Cash cofinanciering]]=0,"",Tabel6[[#This Row],[Begrote kosten]]-Tabel6[[#This Row],[In kind bijdragen en cofin.]]-Tabel6[[#This Row],[Cash cofinanciering]])</f>
        <v/>
      </c>
      <c r="Q121" s="277" t="b">
        <f>AND(Tabel6[[#This Row],[Organisatietype]]="Niet-hogeschool",NOT(Tabel6[[#This Row],[Begrote kosten]]=0),SUM(Tabel6[[#This Row],[In kind bijdragen en cofin.]:[Cash cofinanciering]])&lt;Tabel6[[#This Row],[Gevraagde subsidie]])</f>
        <v>0</v>
      </c>
    </row>
    <row r="122" spans="2:17">
      <c r="I122" s="83" t="b">
        <f>OR(I22:I121)</f>
        <v>0</v>
      </c>
      <c r="Q122" s="83" t="b">
        <f>OR(Q22:Q121)</f>
        <v>0</v>
      </c>
    </row>
  </sheetData>
  <sheetProtection algorithmName="SHA-512" hashValue="+feTpOphut3s6O5yGlN8Wn8jB+NyBegXlJTjZ/wGw1zXLOKsIs90aeWM7lzuSWFYsSJkI4T3juo0yFjaP685EQ==" saltValue="C3Fsoq3MIltLQtFRDIalfg==" spinCount="100000" sheet="1" sort="0" autoFilter="0" pivotTables="0"/>
  <mergeCells count="9">
    <mergeCell ref="B10:G10"/>
    <mergeCell ref="B19:D19"/>
    <mergeCell ref="J12:P12"/>
    <mergeCell ref="J13:P13"/>
    <mergeCell ref="B12:H12"/>
    <mergeCell ref="B13:H13"/>
    <mergeCell ref="F19:H19"/>
    <mergeCell ref="N19:P19"/>
    <mergeCell ref="J19:L19"/>
  </mergeCells>
  <conditionalFormatting sqref="E16">
    <cfRule type="cellIs" dxfId="51" priority="17" operator="lessThan">
      <formula>0</formula>
    </cfRule>
  </conditionalFormatting>
  <conditionalFormatting sqref="F22:G121 N22:O121 D22:D121 C23:C121 K23:K121">
    <cfRule type="expression" dxfId="50" priority="23">
      <formula>$A$1=TRUE</formula>
    </cfRule>
  </conditionalFormatting>
  <conditionalFormatting sqref="K23:L121">
    <cfRule type="expression" dxfId="49" priority="10">
      <formula>$A$1=TRUE</formula>
    </cfRule>
  </conditionalFormatting>
  <conditionalFormatting sqref="L22">
    <cfRule type="cellIs" dxfId="48" priority="7" operator="lessThan">
      <formula>0</formula>
    </cfRule>
  </conditionalFormatting>
  <conditionalFormatting sqref="L22:L121">
    <cfRule type="expression" dxfId="47" priority="8">
      <formula>$A$1=TRUE</formula>
    </cfRule>
  </conditionalFormatting>
  <conditionalFormatting sqref="M16:M17">
    <cfRule type="cellIs" dxfId="46" priority="5" operator="lessThan">
      <formula>0</formula>
    </cfRule>
  </conditionalFormatting>
  <conditionalFormatting sqref="M22:N121">
    <cfRule type="cellIs" dxfId="45" priority="12" operator="lessThan">
      <formula>0</formula>
    </cfRule>
  </conditionalFormatting>
  <conditionalFormatting sqref="M21:O121 M21:P21 E21:G121">
    <cfRule type="cellIs" dxfId="44" priority="22" operator="lessThan">
      <formula>0</formula>
    </cfRule>
  </conditionalFormatting>
  <conditionalFormatting sqref="N22:N121">
    <cfRule type="expression" dxfId="43" priority="9">
      <formula>$A$1=TRUE</formula>
    </cfRule>
  </conditionalFormatting>
  <pageMargins left="0.7" right="0.7" top="0.75" bottom="0.75" header="0.3" footer="0.3"/>
  <pageSetup paperSize="9" scale="78" orientation="landscape" r:id="rId1"/>
  <ignoredErrors>
    <ignoredError sqref="E21 M21 P21:P121" calculatedColumn="1"/>
  </ignoredError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'Typen organisatie'!$A$2:$A$4</xm:f>
          </x14:formula1>
          <xm:sqref>D22:D121 L22:L121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4D9"/>
  </sheetPr>
  <dimension ref="A1:B3"/>
  <sheetViews>
    <sheetView workbookViewId="0">
      <selection activeCell="A2" sqref="A2"/>
    </sheetView>
  </sheetViews>
  <sheetFormatPr defaultColWidth="9.1796875" defaultRowHeight="14.5"/>
  <cols>
    <col min="1" max="1" width="20.453125" bestFit="1" customWidth="1"/>
    <col min="2" max="2" width="150.7265625" customWidth="1"/>
  </cols>
  <sheetData>
    <row r="1" spans="1:2">
      <c r="A1" s="249" t="s">
        <v>128</v>
      </c>
      <c r="B1" s="250" t="s">
        <v>131</v>
      </c>
    </row>
    <row r="2" spans="1:2">
      <c r="A2" s="251" t="s">
        <v>143</v>
      </c>
      <c r="B2" s="252" t="s">
        <v>144</v>
      </c>
    </row>
    <row r="3" spans="1:2">
      <c r="A3" s="251" t="s">
        <v>145</v>
      </c>
      <c r="B3" s="252" t="s">
        <v>146</v>
      </c>
    </row>
  </sheetData>
  <sheetProtection algorithmName="SHA-512" hashValue="IsQ4YFA+LQ1fV1+3x0OTkNrIzOuPk/eze09yegMc4JTP6agSKdlx9Y3Z6tdCPwdHyhVU5QoEXXZDjaND8Pc5Lw==" saltValue="fsTgrdb4wPyEBiE4y/HDQw==" spinCount="100000" sheet="1" objects="1" scenarios="1"/>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3"/>
  <cols>
    <col min="1" max="1" width="25.7265625" style="1" customWidth="1"/>
    <col min="2" max="2" width="41.81640625" style="1" customWidth="1"/>
    <col min="3" max="3" width="25.7265625" style="1" customWidth="1"/>
    <col min="4" max="4" width="25.7265625" style="1" hidden="1" customWidth="1"/>
    <col min="5" max="5" width="21.7265625" style="1" customWidth="1"/>
    <col min="6" max="6" width="9.26953125" style="157" customWidth="1"/>
    <col min="7" max="7" width="9.26953125" style="160" customWidth="1"/>
    <col min="8" max="8" width="15.7265625" style="160" customWidth="1"/>
    <col min="9" max="9" width="0.81640625" style="1" customWidth="1"/>
    <col min="10" max="10" width="9.26953125" style="7" customWidth="1"/>
    <col min="11" max="11" width="9.26953125" style="1" customWidth="1"/>
    <col min="12" max="12" width="15.7265625" style="1" customWidth="1"/>
    <col min="13" max="13" width="0.81640625" style="1" customWidth="1"/>
    <col min="14" max="16384" width="9.1796875" style="1"/>
  </cols>
  <sheetData>
    <row r="1" spans="1:12" ht="12.5">
      <c r="A1" s="3" t="b">
        <f>Voorblad!$B$63</f>
        <v>1</v>
      </c>
      <c r="F1" s="1"/>
      <c r="G1" s="1"/>
      <c r="H1" s="1"/>
      <c r="J1" s="1"/>
    </row>
    <row r="2" spans="1:12">
      <c r="B2" s="2" t="str">
        <f>'Samenvattend overzicht'!B3</f>
        <v>Projecttitel</v>
      </c>
      <c r="C2" s="1" t="str">
        <f>'Samenvattend overzicht'!C3</f>
        <v>Titel van het project</v>
      </c>
      <c r="F2" s="1"/>
      <c r="G2" s="1"/>
      <c r="H2" s="1"/>
      <c r="J2" s="1"/>
    </row>
    <row r="3" spans="1:12">
      <c r="B3" s="2" t="str">
        <f>'Samenvattend overzicht'!B4</f>
        <v>Aanvrager</v>
      </c>
      <c r="C3" s="1" t="str">
        <f>'Samenvattend overzicht'!C4</f>
        <v>Naam van de hogeschool</v>
      </c>
      <c r="F3" s="1"/>
      <c r="G3" s="1"/>
      <c r="H3" s="1"/>
      <c r="J3" s="1"/>
    </row>
    <row r="4" spans="1:12" ht="12" customHeight="1">
      <c r="A4" s="83"/>
      <c r="B4" s="2"/>
      <c r="F4" s="314" t="s">
        <v>68</v>
      </c>
      <c r="G4" s="314"/>
      <c r="H4" s="314"/>
      <c r="I4" s="83"/>
      <c r="J4" s="314" t="s">
        <v>80</v>
      </c>
      <c r="K4" s="314"/>
      <c r="L4" s="314"/>
    </row>
    <row r="5" spans="1:12" ht="12.75" hidden="1" customHeight="1">
      <c r="C5" s="7"/>
      <c r="D5" s="8"/>
      <c r="E5" s="8"/>
      <c r="F5" s="1"/>
      <c r="G5" s="12" t="s">
        <v>147</v>
      </c>
      <c r="H5" s="167">
        <f>SUM(H11:H9998)</f>
        <v>0</v>
      </c>
      <c r="J5" s="1"/>
      <c r="K5" s="12" t="s">
        <v>147</v>
      </c>
      <c r="L5" s="167">
        <f>SUM(L11:L9998)</f>
        <v>0</v>
      </c>
    </row>
    <row r="6" spans="1:12" ht="12.5">
      <c r="B6" s="1" t="str">
        <f>Voorblad!B4</f>
        <v>Begrotingsformat incl. voortgangs- en eindrapportage</v>
      </c>
      <c r="C6" s="7"/>
      <c r="D6" s="8"/>
      <c r="E6" s="8"/>
      <c r="F6" s="9"/>
      <c r="G6" s="7"/>
      <c r="H6" s="7"/>
      <c r="J6" s="9"/>
      <c r="K6" s="7"/>
      <c r="L6" s="7"/>
    </row>
    <row r="7" spans="1:12" s="18" customFormat="1">
      <c r="A7" s="315" t="s">
        <v>148</v>
      </c>
      <c r="B7" s="316"/>
      <c r="C7" s="316"/>
      <c r="D7" s="316"/>
      <c r="E7" s="316"/>
      <c r="F7" s="317" t="s">
        <v>68</v>
      </c>
      <c r="G7" s="318"/>
      <c r="H7" s="318"/>
      <c r="J7" s="319" t="s">
        <v>80</v>
      </c>
      <c r="K7" s="320"/>
      <c r="L7" s="320"/>
    </row>
    <row r="8" spans="1:12" s="18" customFormat="1">
      <c r="A8" s="34" t="s">
        <v>149</v>
      </c>
      <c r="B8" s="34" t="s">
        <v>150</v>
      </c>
      <c r="C8" s="35" t="s">
        <v>151</v>
      </c>
      <c r="D8" s="36" t="s">
        <v>152</v>
      </c>
      <c r="E8" s="36" t="s">
        <v>153</v>
      </c>
      <c r="F8" s="37" t="s">
        <v>154</v>
      </c>
      <c r="G8" s="43" t="s">
        <v>155</v>
      </c>
      <c r="H8" s="43" t="s">
        <v>156</v>
      </c>
      <c r="J8" s="37" t="s">
        <v>157</v>
      </c>
      <c r="K8" s="43" t="s">
        <v>158</v>
      </c>
      <c r="L8" s="43" t="s">
        <v>159</v>
      </c>
    </row>
    <row r="9" spans="1:12" s="18" customFormat="1" ht="13.5" thickBot="1">
      <c r="A9" s="128" t="s">
        <v>160</v>
      </c>
      <c r="B9" s="128" t="s">
        <v>161</v>
      </c>
      <c r="C9" s="129" t="s">
        <v>135</v>
      </c>
      <c r="D9" s="130" t="s">
        <v>162</v>
      </c>
      <c r="E9" s="130" t="s">
        <v>163</v>
      </c>
      <c r="F9" s="163" t="s">
        <v>164</v>
      </c>
      <c r="G9" s="129" t="s">
        <v>165</v>
      </c>
      <c r="H9" s="129" t="s">
        <v>8</v>
      </c>
      <c r="I9" s="124"/>
      <c r="J9" s="163" t="s">
        <v>164</v>
      </c>
      <c r="K9" s="129" t="s">
        <v>165</v>
      </c>
      <c r="L9" s="129" t="s">
        <v>8</v>
      </c>
    </row>
    <row r="10" spans="1:12" s="18" customFormat="1" ht="14" thickTop="1" thickBot="1">
      <c r="A10" s="131" t="s">
        <v>77</v>
      </c>
      <c r="B10" s="131" t="s">
        <v>77</v>
      </c>
      <c r="C10" s="131" t="s">
        <v>77</v>
      </c>
      <c r="D10" s="132"/>
      <c r="E10" s="131" t="s">
        <v>77</v>
      </c>
      <c r="F10" s="131" t="s">
        <v>77</v>
      </c>
      <c r="G10" s="125" t="s">
        <v>77</v>
      </c>
      <c r="H10" s="126">
        <f>SUM(H11:H9998)</f>
        <v>0</v>
      </c>
      <c r="I10" s="127"/>
      <c r="J10" s="131" t="s">
        <v>77</v>
      </c>
      <c r="K10" s="125" t="s">
        <v>77</v>
      </c>
      <c r="L10" s="126">
        <f>SUM(L11:L9998)</f>
        <v>0</v>
      </c>
    </row>
    <row r="11" spans="1:12" s="10" customFormat="1" ht="13.5" thickTop="1">
      <c r="A11" s="123"/>
      <c r="B11" s="123"/>
      <c r="C11" s="123"/>
      <c r="D11" s="123"/>
      <c r="E11" s="123"/>
      <c r="F11" s="155"/>
      <c r="G11" s="161"/>
      <c r="H11" s="158">
        <f>IF(F11*G11=0,0,F11*G11)</f>
        <v>0</v>
      </c>
      <c r="J11" s="155"/>
      <c r="K11" s="161"/>
      <c r="L11" s="158">
        <f>IF(J11*K11=0,0,J11*K11)</f>
        <v>0</v>
      </c>
    </row>
    <row r="12" spans="1:12">
      <c r="A12" s="53"/>
      <c r="B12" s="53"/>
      <c r="C12" s="53"/>
      <c r="D12" s="53"/>
      <c r="E12" s="53"/>
      <c r="F12" s="156"/>
      <c r="G12" s="162"/>
      <c r="H12" s="159">
        <f t="shared" ref="H12:H70" si="0">IF(F12*G12=0,0,F12*G12)</f>
        <v>0</v>
      </c>
      <c r="J12" s="156"/>
      <c r="K12" s="162"/>
      <c r="L12" s="159">
        <f t="shared" ref="L12:L75" si="1">IF(J12*K12=0,0,J12*K12)</f>
        <v>0</v>
      </c>
    </row>
    <row r="13" spans="1:12">
      <c r="A13" s="53"/>
      <c r="B13" s="53"/>
      <c r="C13" s="53"/>
      <c r="D13" s="53"/>
      <c r="E13" s="53"/>
      <c r="F13" s="156"/>
      <c r="G13" s="162"/>
      <c r="H13" s="159">
        <f t="shared" si="0"/>
        <v>0</v>
      </c>
      <c r="J13" s="156"/>
      <c r="K13" s="162"/>
      <c r="L13" s="159">
        <f t="shared" si="1"/>
        <v>0</v>
      </c>
    </row>
    <row r="14" spans="1:12">
      <c r="A14" s="53"/>
      <c r="B14" s="53"/>
      <c r="C14" s="53"/>
      <c r="D14" s="53"/>
      <c r="E14" s="53"/>
      <c r="F14" s="156"/>
      <c r="G14" s="162"/>
      <c r="H14" s="159">
        <f t="shared" si="0"/>
        <v>0</v>
      </c>
      <c r="J14" s="156"/>
      <c r="K14" s="162"/>
      <c r="L14" s="159">
        <f t="shared" si="1"/>
        <v>0</v>
      </c>
    </row>
    <row r="15" spans="1:12">
      <c r="A15" s="53"/>
      <c r="B15" s="53"/>
      <c r="C15" s="53"/>
      <c r="D15" s="53"/>
      <c r="E15" s="53"/>
      <c r="F15" s="156"/>
      <c r="G15" s="162"/>
      <c r="H15" s="159">
        <f t="shared" si="0"/>
        <v>0</v>
      </c>
      <c r="J15" s="156"/>
      <c r="K15" s="162"/>
      <c r="L15" s="159">
        <f t="shared" si="1"/>
        <v>0</v>
      </c>
    </row>
    <row r="16" spans="1:12">
      <c r="A16" s="53"/>
      <c r="B16" s="53"/>
      <c r="C16" s="53"/>
      <c r="D16" s="53"/>
      <c r="E16" s="53"/>
      <c r="F16" s="156"/>
      <c r="G16" s="162"/>
      <c r="H16" s="159">
        <f t="shared" si="0"/>
        <v>0</v>
      </c>
      <c r="J16" s="156"/>
      <c r="K16" s="162"/>
      <c r="L16" s="159">
        <f t="shared" si="1"/>
        <v>0</v>
      </c>
    </row>
    <row r="17" spans="1:12">
      <c r="A17" s="53"/>
      <c r="B17" s="53"/>
      <c r="C17" s="53"/>
      <c r="D17" s="53"/>
      <c r="E17" s="53"/>
      <c r="F17" s="156"/>
      <c r="G17" s="162"/>
      <c r="H17" s="159">
        <f t="shared" si="0"/>
        <v>0</v>
      </c>
      <c r="J17" s="156"/>
      <c r="K17" s="162"/>
      <c r="L17" s="159">
        <f t="shared" si="1"/>
        <v>0</v>
      </c>
    </row>
    <row r="18" spans="1:12">
      <c r="A18" s="53"/>
      <c r="B18" s="53"/>
      <c r="C18" s="53"/>
      <c r="D18" s="53"/>
      <c r="E18" s="53"/>
      <c r="F18" s="155"/>
      <c r="G18" s="161"/>
      <c r="H18" s="158">
        <f t="shared" si="0"/>
        <v>0</v>
      </c>
      <c r="J18" s="155"/>
      <c r="K18" s="161"/>
      <c r="L18" s="158">
        <f t="shared" si="1"/>
        <v>0</v>
      </c>
    </row>
    <row r="19" spans="1:12">
      <c r="A19" s="53"/>
      <c r="B19" s="53"/>
      <c r="C19" s="53"/>
      <c r="D19" s="53"/>
      <c r="E19" s="53"/>
      <c r="F19" s="156"/>
      <c r="G19" s="162"/>
      <c r="H19" s="159">
        <f t="shared" si="0"/>
        <v>0</v>
      </c>
      <c r="J19" s="156"/>
      <c r="K19" s="162"/>
      <c r="L19" s="159">
        <f t="shared" si="1"/>
        <v>0</v>
      </c>
    </row>
    <row r="20" spans="1:12">
      <c r="A20" s="53"/>
      <c r="B20" s="53"/>
      <c r="C20" s="53"/>
      <c r="D20" s="53"/>
      <c r="E20" s="53"/>
      <c r="F20" s="156"/>
      <c r="G20" s="162"/>
      <c r="H20" s="159">
        <f t="shared" si="0"/>
        <v>0</v>
      </c>
      <c r="J20" s="156"/>
      <c r="K20" s="162"/>
      <c r="L20" s="159">
        <f t="shared" si="1"/>
        <v>0</v>
      </c>
    </row>
    <row r="21" spans="1:12">
      <c r="A21" s="53"/>
      <c r="B21" s="53"/>
      <c r="C21" s="53"/>
      <c r="D21" s="53"/>
      <c r="E21" s="53"/>
      <c r="F21" s="156"/>
      <c r="G21" s="162"/>
      <c r="H21" s="159">
        <f t="shared" si="0"/>
        <v>0</v>
      </c>
      <c r="J21" s="156"/>
      <c r="K21" s="162"/>
      <c r="L21" s="159">
        <f t="shared" si="1"/>
        <v>0</v>
      </c>
    </row>
    <row r="22" spans="1:12">
      <c r="A22" s="53"/>
      <c r="B22" s="53"/>
      <c r="C22" s="53"/>
      <c r="D22" s="53"/>
      <c r="E22" s="53"/>
      <c r="F22" s="156"/>
      <c r="G22" s="162"/>
      <c r="H22" s="159">
        <f t="shared" si="0"/>
        <v>0</v>
      </c>
      <c r="J22" s="156"/>
      <c r="K22" s="162"/>
      <c r="L22" s="159">
        <f t="shared" si="1"/>
        <v>0</v>
      </c>
    </row>
    <row r="23" spans="1:12">
      <c r="A23" s="53"/>
      <c r="B23" s="53"/>
      <c r="C23" s="53"/>
      <c r="D23" s="53"/>
      <c r="E23" s="53"/>
      <c r="F23" s="156"/>
      <c r="G23" s="162"/>
      <c r="H23" s="159">
        <f t="shared" si="0"/>
        <v>0</v>
      </c>
      <c r="J23" s="156"/>
      <c r="K23" s="162"/>
      <c r="L23" s="159">
        <f t="shared" si="1"/>
        <v>0</v>
      </c>
    </row>
    <row r="24" spans="1:12">
      <c r="A24" s="53"/>
      <c r="B24" s="53"/>
      <c r="C24" s="53"/>
      <c r="D24" s="53"/>
      <c r="E24" s="53"/>
      <c r="F24" s="156"/>
      <c r="G24" s="162"/>
      <c r="H24" s="159">
        <f t="shared" si="0"/>
        <v>0</v>
      </c>
      <c r="J24" s="156"/>
      <c r="K24" s="162"/>
      <c r="L24" s="159">
        <f t="shared" si="1"/>
        <v>0</v>
      </c>
    </row>
    <row r="25" spans="1:12">
      <c r="A25" s="53"/>
      <c r="B25" s="53"/>
      <c r="C25" s="53"/>
      <c r="D25" s="53"/>
      <c r="E25" s="53"/>
      <c r="F25" s="155"/>
      <c r="G25" s="161"/>
      <c r="H25" s="158">
        <f t="shared" si="0"/>
        <v>0</v>
      </c>
      <c r="J25" s="155"/>
      <c r="K25" s="161"/>
      <c r="L25" s="158">
        <f t="shared" si="1"/>
        <v>0</v>
      </c>
    </row>
    <row r="26" spans="1:12">
      <c r="A26" s="53"/>
      <c r="B26" s="53"/>
      <c r="C26" s="53"/>
      <c r="D26" s="53"/>
      <c r="E26" s="53"/>
      <c r="F26" s="156"/>
      <c r="G26" s="162"/>
      <c r="H26" s="159">
        <f t="shared" si="0"/>
        <v>0</v>
      </c>
      <c r="J26" s="156"/>
      <c r="K26" s="162"/>
      <c r="L26" s="159">
        <f t="shared" si="1"/>
        <v>0</v>
      </c>
    </row>
    <row r="27" spans="1:12">
      <c r="A27" s="53"/>
      <c r="B27" s="53"/>
      <c r="C27" s="53"/>
      <c r="D27" s="53"/>
      <c r="E27" s="53"/>
      <c r="F27" s="156"/>
      <c r="G27" s="162"/>
      <c r="H27" s="159">
        <f t="shared" si="0"/>
        <v>0</v>
      </c>
      <c r="J27" s="156"/>
      <c r="K27" s="162"/>
      <c r="L27" s="159">
        <f t="shared" si="1"/>
        <v>0</v>
      </c>
    </row>
    <row r="28" spans="1:12">
      <c r="A28" s="53"/>
      <c r="B28" s="53"/>
      <c r="C28" s="53"/>
      <c r="D28" s="53"/>
      <c r="E28" s="53"/>
      <c r="F28" s="156"/>
      <c r="G28" s="162"/>
      <c r="H28" s="159">
        <f t="shared" si="0"/>
        <v>0</v>
      </c>
      <c r="J28" s="156"/>
      <c r="K28" s="162"/>
      <c r="L28" s="159">
        <f t="shared" si="1"/>
        <v>0</v>
      </c>
    </row>
    <row r="29" spans="1:12">
      <c r="A29" s="53"/>
      <c r="B29" s="53"/>
      <c r="C29" s="53"/>
      <c r="D29" s="53"/>
      <c r="E29" s="53"/>
      <c r="F29" s="156"/>
      <c r="G29" s="162"/>
      <c r="H29" s="159">
        <f t="shared" si="0"/>
        <v>0</v>
      </c>
      <c r="J29" s="156"/>
      <c r="K29" s="162"/>
      <c r="L29" s="159">
        <f t="shared" si="1"/>
        <v>0</v>
      </c>
    </row>
    <row r="30" spans="1:12">
      <c r="A30" s="53"/>
      <c r="B30" s="53"/>
      <c r="C30" s="53"/>
      <c r="D30" s="53"/>
      <c r="E30" s="53"/>
      <c r="F30" s="156"/>
      <c r="G30" s="162"/>
      <c r="H30" s="159">
        <f t="shared" si="0"/>
        <v>0</v>
      </c>
      <c r="J30" s="156"/>
      <c r="K30" s="162"/>
      <c r="L30" s="159">
        <f t="shared" si="1"/>
        <v>0</v>
      </c>
    </row>
    <row r="31" spans="1:12">
      <c r="A31" s="53"/>
      <c r="B31" s="53"/>
      <c r="C31" s="53"/>
      <c r="D31" s="53"/>
      <c r="E31" s="53"/>
      <c r="F31" s="156"/>
      <c r="G31" s="162"/>
      <c r="H31" s="159">
        <f t="shared" si="0"/>
        <v>0</v>
      </c>
      <c r="J31" s="156"/>
      <c r="K31" s="162"/>
      <c r="L31" s="159">
        <f t="shared" si="1"/>
        <v>0</v>
      </c>
    </row>
    <row r="32" spans="1:12">
      <c r="A32" s="53"/>
      <c r="B32" s="53"/>
      <c r="C32" s="53"/>
      <c r="D32" s="53"/>
      <c r="E32" s="53"/>
      <c r="F32" s="155"/>
      <c r="G32" s="161"/>
      <c r="H32" s="158">
        <f t="shared" si="0"/>
        <v>0</v>
      </c>
      <c r="J32" s="155"/>
      <c r="K32" s="161"/>
      <c r="L32" s="158">
        <f t="shared" si="1"/>
        <v>0</v>
      </c>
    </row>
    <row r="33" spans="1:12">
      <c r="A33" s="53"/>
      <c r="B33" s="53"/>
      <c r="C33" s="53"/>
      <c r="D33" s="53"/>
      <c r="E33" s="53"/>
      <c r="F33" s="156"/>
      <c r="G33" s="162"/>
      <c r="H33" s="159">
        <f t="shared" si="0"/>
        <v>0</v>
      </c>
      <c r="J33" s="156"/>
      <c r="K33" s="162"/>
      <c r="L33" s="159">
        <f t="shared" si="1"/>
        <v>0</v>
      </c>
    </row>
    <row r="34" spans="1:12">
      <c r="A34" s="53"/>
      <c r="B34" s="53"/>
      <c r="C34" s="53"/>
      <c r="D34" s="53"/>
      <c r="E34" s="53"/>
      <c r="F34" s="156"/>
      <c r="G34" s="162"/>
      <c r="H34" s="159">
        <f t="shared" si="0"/>
        <v>0</v>
      </c>
      <c r="J34" s="156"/>
      <c r="K34" s="162"/>
      <c r="L34" s="159">
        <f t="shared" si="1"/>
        <v>0</v>
      </c>
    </row>
    <row r="35" spans="1:12">
      <c r="A35" s="53"/>
      <c r="B35" s="53"/>
      <c r="C35" s="53"/>
      <c r="D35" s="53"/>
      <c r="E35" s="53"/>
      <c r="F35" s="156"/>
      <c r="G35" s="162"/>
      <c r="H35" s="159">
        <f t="shared" si="0"/>
        <v>0</v>
      </c>
      <c r="J35" s="156"/>
      <c r="K35" s="162"/>
      <c r="L35" s="159">
        <f t="shared" si="1"/>
        <v>0</v>
      </c>
    </row>
    <row r="36" spans="1:12">
      <c r="A36" s="53"/>
      <c r="B36" s="53"/>
      <c r="C36" s="53"/>
      <c r="D36" s="53"/>
      <c r="E36" s="53"/>
      <c r="F36" s="156"/>
      <c r="G36" s="162"/>
      <c r="H36" s="159">
        <f t="shared" si="0"/>
        <v>0</v>
      </c>
      <c r="J36" s="156"/>
      <c r="K36" s="162"/>
      <c r="L36" s="159">
        <f t="shared" si="1"/>
        <v>0</v>
      </c>
    </row>
    <row r="37" spans="1:12">
      <c r="A37" s="53"/>
      <c r="B37" s="53"/>
      <c r="C37" s="53"/>
      <c r="D37" s="53"/>
      <c r="E37" s="53"/>
      <c r="F37" s="156"/>
      <c r="G37" s="162"/>
      <c r="H37" s="159">
        <f t="shared" si="0"/>
        <v>0</v>
      </c>
      <c r="J37" s="156"/>
      <c r="K37" s="162"/>
      <c r="L37" s="159">
        <f t="shared" si="1"/>
        <v>0</v>
      </c>
    </row>
    <row r="38" spans="1:12">
      <c r="A38" s="53"/>
      <c r="B38" s="53"/>
      <c r="C38" s="53"/>
      <c r="D38" s="53"/>
      <c r="E38" s="53"/>
      <c r="F38" s="156"/>
      <c r="G38" s="162"/>
      <c r="H38" s="159">
        <f t="shared" si="0"/>
        <v>0</v>
      </c>
      <c r="J38" s="156"/>
      <c r="K38" s="162"/>
      <c r="L38" s="159">
        <f t="shared" si="1"/>
        <v>0</v>
      </c>
    </row>
    <row r="39" spans="1:12">
      <c r="A39" s="53"/>
      <c r="B39" s="53"/>
      <c r="C39" s="53"/>
      <c r="D39" s="53"/>
      <c r="E39" s="53"/>
      <c r="F39" s="155"/>
      <c r="G39" s="161"/>
      <c r="H39" s="158">
        <f t="shared" si="0"/>
        <v>0</v>
      </c>
      <c r="J39" s="155"/>
      <c r="K39" s="161"/>
      <c r="L39" s="158">
        <f t="shared" si="1"/>
        <v>0</v>
      </c>
    </row>
    <row r="40" spans="1:12">
      <c r="A40" s="53"/>
      <c r="B40" s="53"/>
      <c r="C40" s="53"/>
      <c r="D40" s="53"/>
      <c r="E40" s="53"/>
      <c r="F40" s="156"/>
      <c r="G40" s="162"/>
      <c r="H40" s="159">
        <f t="shared" si="0"/>
        <v>0</v>
      </c>
      <c r="J40" s="156"/>
      <c r="K40" s="162"/>
      <c r="L40" s="159">
        <f t="shared" si="1"/>
        <v>0</v>
      </c>
    </row>
    <row r="41" spans="1:12">
      <c r="A41" s="53"/>
      <c r="B41" s="53"/>
      <c r="C41" s="53"/>
      <c r="D41" s="53"/>
      <c r="E41" s="53"/>
      <c r="F41" s="156"/>
      <c r="G41" s="162"/>
      <c r="H41" s="159">
        <f t="shared" si="0"/>
        <v>0</v>
      </c>
      <c r="J41" s="156"/>
      <c r="K41" s="162"/>
      <c r="L41" s="159">
        <f t="shared" si="1"/>
        <v>0</v>
      </c>
    </row>
    <row r="42" spans="1:12">
      <c r="A42" s="53"/>
      <c r="B42" s="53"/>
      <c r="C42" s="53"/>
      <c r="D42" s="53"/>
      <c r="E42" s="53"/>
      <c r="F42" s="156"/>
      <c r="G42" s="162"/>
      <c r="H42" s="159">
        <f t="shared" si="0"/>
        <v>0</v>
      </c>
      <c r="J42" s="156"/>
      <c r="K42" s="162"/>
      <c r="L42" s="159">
        <f t="shared" si="1"/>
        <v>0</v>
      </c>
    </row>
    <row r="43" spans="1:12">
      <c r="A43" s="53"/>
      <c r="B43" s="53"/>
      <c r="C43" s="53"/>
      <c r="D43" s="53"/>
      <c r="E43" s="53"/>
      <c r="F43" s="156"/>
      <c r="G43" s="162"/>
      <c r="H43" s="159">
        <f t="shared" si="0"/>
        <v>0</v>
      </c>
      <c r="J43" s="156"/>
      <c r="K43" s="162"/>
      <c r="L43" s="159">
        <f t="shared" si="1"/>
        <v>0</v>
      </c>
    </row>
    <row r="44" spans="1:12">
      <c r="A44" s="53"/>
      <c r="B44" s="53"/>
      <c r="C44" s="53"/>
      <c r="D44" s="53"/>
      <c r="E44" s="53"/>
      <c r="F44" s="156"/>
      <c r="G44" s="162"/>
      <c r="H44" s="159">
        <f t="shared" si="0"/>
        <v>0</v>
      </c>
      <c r="J44" s="156"/>
      <c r="K44" s="162"/>
      <c r="L44" s="159">
        <f t="shared" si="1"/>
        <v>0</v>
      </c>
    </row>
    <row r="45" spans="1:12">
      <c r="A45" s="53"/>
      <c r="B45" s="53"/>
      <c r="C45" s="53"/>
      <c r="D45" s="53"/>
      <c r="E45" s="53"/>
      <c r="F45" s="156"/>
      <c r="G45" s="162"/>
      <c r="H45" s="159">
        <f t="shared" si="0"/>
        <v>0</v>
      </c>
      <c r="J45" s="156"/>
      <c r="K45" s="162"/>
      <c r="L45" s="159">
        <f t="shared" si="1"/>
        <v>0</v>
      </c>
    </row>
    <row r="46" spans="1:12">
      <c r="A46" s="53"/>
      <c r="B46" s="53"/>
      <c r="C46" s="53"/>
      <c r="D46" s="53"/>
      <c r="E46" s="53"/>
      <c r="F46" s="155"/>
      <c r="G46" s="161"/>
      <c r="H46" s="158">
        <f t="shared" si="0"/>
        <v>0</v>
      </c>
      <c r="J46" s="155"/>
      <c r="K46" s="161"/>
      <c r="L46" s="158">
        <f t="shared" si="1"/>
        <v>0</v>
      </c>
    </row>
    <row r="47" spans="1:12">
      <c r="A47" s="53"/>
      <c r="B47" s="53"/>
      <c r="C47" s="53"/>
      <c r="D47" s="53"/>
      <c r="E47" s="53"/>
      <c r="F47" s="156"/>
      <c r="G47" s="162"/>
      <c r="H47" s="159">
        <f t="shared" si="0"/>
        <v>0</v>
      </c>
      <c r="J47" s="156"/>
      <c r="K47" s="162"/>
      <c r="L47" s="159">
        <f t="shared" si="1"/>
        <v>0</v>
      </c>
    </row>
    <row r="48" spans="1:12">
      <c r="A48" s="53"/>
      <c r="B48" s="53"/>
      <c r="C48" s="53"/>
      <c r="D48" s="53"/>
      <c r="E48" s="53"/>
      <c r="F48" s="156"/>
      <c r="G48" s="162"/>
      <c r="H48" s="159">
        <f t="shared" si="0"/>
        <v>0</v>
      </c>
      <c r="J48" s="156"/>
      <c r="K48" s="162"/>
      <c r="L48" s="159">
        <f t="shared" si="1"/>
        <v>0</v>
      </c>
    </row>
    <row r="49" spans="1:12">
      <c r="A49" s="53"/>
      <c r="B49" s="53"/>
      <c r="C49" s="53"/>
      <c r="D49" s="53"/>
      <c r="E49" s="53"/>
      <c r="F49" s="156"/>
      <c r="G49" s="162"/>
      <c r="H49" s="159">
        <f t="shared" si="0"/>
        <v>0</v>
      </c>
      <c r="J49" s="156"/>
      <c r="K49" s="162"/>
      <c r="L49" s="159">
        <f t="shared" si="1"/>
        <v>0</v>
      </c>
    </row>
    <row r="50" spans="1:12">
      <c r="A50" s="53"/>
      <c r="B50" s="53"/>
      <c r="C50" s="53"/>
      <c r="D50" s="53"/>
      <c r="E50" s="53"/>
      <c r="F50" s="156"/>
      <c r="G50" s="162"/>
      <c r="H50" s="159">
        <f t="shared" si="0"/>
        <v>0</v>
      </c>
      <c r="J50" s="156"/>
      <c r="K50" s="162"/>
      <c r="L50" s="159">
        <f t="shared" si="1"/>
        <v>0</v>
      </c>
    </row>
    <row r="51" spans="1:12">
      <c r="A51" s="53"/>
      <c r="B51" s="53"/>
      <c r="C51" s="53"/>
      <c r="D51" s="53"/>
      <c r="E51" s="53"/>
      <c r="F51" s="156"/>
      <c r="G51" s="162"/>
      <c r="H51" s="159">
        <f t="shared" si="0"/>
        <v>0</v>
      </c>
      <c r="J51" s="156"/>
      <c r="K51" s="162"/>
      <c r="L51" s="159">
        <f t="shared" si="1"/>
        <v>0</v>
      </c>
    </row>
    <row r="52" spans="1:12">
      <c r="A52" s="53"/>
      <c r="B52" s="53"/>
      <c r="C52" s="53"/>
      <c r="D52" s="53"/>
      <c r="E52" s="53"/>
      <c r="F52" s="156"/>
      <c r="G52" s="162"/>
      <c r="H52" s="159">
        <f t="shared" si="0"/>
        <v>0</v>
      </c>
      <c r="J52" s="156"/>
      <c r="K52" s="162"/>
      <c r="L52" s="159">
        <f t="shared" si="1"/>
        <v>0</v>
      </c>
    </row>
    <row r="53" spans="1:12">
      <c r="A53" s="53"/>
      <c r="B53" s="53"/>
      <c r="C53" s="53"/>
      <c r="D53" s="53"/>
      <c r="E53" s="53"/>
      <c r="F53" s="155"/>
      <c r="G53" s="161"/>
      <c r="H53" s="158">
        <f t="shared" si="0"/>
        <v>0</v>
      </c>
      <c r="J53" s="155"/>
      <c r="K53" s="161"/>
      <c r="L53" s="158">
        <f t="shared" si="1"/>
        <v>0</v>
      </c>
    </row>
    <row r="54" spans="1:12">
      <c r="A54" s="53"/>
      <c r="B54" s="53"/>
      <c r="C54" s="53"/>
      <c r="D54" s="53"/>
      <c r="E54" s="53"/>
      <c r="F54" s="156"/>
      <c r="G54" s="162"/>
      <c r="H54" s="159">
        <f t="shared" si="0"/>
        <v>0</v>
      </c>
      <c r="J54" s="156"/>
      <c r="K54" s="162"/>
      <c r="L54" s="159">
        <f t="shared" si="1"/>
        <v>0</v>
      </c>
    </row>
    <row r="55" spans="1:12">
      <c r="A55" s="53"/>
      <c r="B55" s="53"/>
      <c r="C55" s="53"/>
      <c r="D55" s="53"/>
      <c r="E55" s="53"/>
      <c r="F55" s="156"/>
      <c r="G55" s="162"/>
      <c r="H55" s="159">
        <f t="shared" si="0"/>
        <v>0</v>
      </c>
      <c r="J55" s="156"/>
      <c r="K55" s="162"/>
      <c r="L55" s="159">
        <f t="shared" si="1"/>
        <v>0</v>
      </c>
    </row>
    <row r="56" spans="1:12">
      <c r="A56" s="53"/>
      <c r="B56" s="53"/>
      <c r="C56" s="53"/>
      <c r="D56" s="53"/>
      <c r="E56" s="53"/>
      <c r="F56" s="156"/>
      <c r="G56" s="162"/>
      <c r="H56" s="159">
        <f t="shared" si="0"/>
        <v>0</v>
      </c>
      <c r="J56" s="156"/>
      <c r="K56" s="162"/>
      <c r="L56" s="159">
        <f t="shared" si="1"/>
        <v>0</v>
      </c>
    </row>
    <row r="57" spans="1:12">
      <c r="A57" s="53"/>
      <c r="B57" s="53"/>
      <c r="C57" s="53"/>
      <c r="D57" s="53"/>
      <c r="E57" s="53"/>
      <c r="F57" s="156"/>
      <c r="G57" s="162"/>
      <c r="H57" s="159">
        <f t="shared" si="0"/>
        <v>0</v>
      </c>
      <c r="J57" s="156"/>
      <c r="K57" s="162"/>
      <c r="L57" s="159">
        <f t="shared" si="1"/>
        <v>0</v>
      </c>
    </row>
    <row r="58" spans="1:12">
      <c r="A58" s="53"/>
      <c r="B58" s="53"/>
      <c r="C58" s="53"/>
      <c r="D58" s="53"/>
      <c r="E58" s="53"/>
      <c r="F58" s="156"/>
      <c r="G58" s="162"/>
      <c r="H58" s="159">
        <f t="shared" si="0"/>
        <v>0</v>
      </c>
      <c r="J58" s="156"/>
      <c r="K58" s="162"/>
      <c r="L58" s="159">
        <f t="shared" si="1"/>
        <v>0</v>
      </c>
    </row>
    <row r="59" spans="1:12">
      <c r="A59" s="53"/>
      <c r="B59" s="53"/>
      <c r="C59" s="53"/>
      <c r="D59" s="53"/>
      <c r="E59" s="53"/>
      <c r="F59" s="156"/>
      <c r="G59" s="162"/>
      <c r="H59" s="159">
        <f t="shared" si="0"/>
        <v>0</v>
      </c>
      <c r="J59" s="156"/>
      <c r="K59" s="162"/>
      <c r="L59" s="159">
        <f t="shared" si="1"/>
        <v>0</v>
      </c>
    </row>
    <row r="60" spans="1:12">
      <c r="A60" s="53"/>
      <c r="B60" s="53"/>
      <c r="C60" s="53"/>
      <c r="D60" s="53"/>
      <c r="E60" s="53"/>
      <c r="F60" s="155"/>
      <c r="G60" s="161"/>
      <c r="H60" s="158">
        <f t="shared" si="0"/>
        <v>0</v>
      </c>
      <c r="J60" s="155"/>
      <c r="K60" s="161"/>
      <c r="L60" s="158">
        <f t="shared" si="1"/>
        <v>0</v>
      </c>
    </row>
    <row r="61" spans="1:12">
      <c r="A61" s="53"/>
      <c r="B61" s="53"/>
      <c r="C61" s="53"/>
      <c r="D61" s="53"/>
      <c r="E61" s="53"/>
      <c r="F61" s="156"/>
      <c r="G61" s="162"/>
      <c r="H61" s="159">
        <f t="shared" si="0"/>
        <v>0</v>
      </c>
      <c r="J61" s="156"/>
      <c r="K61" s="162"/>
      <c r="L61" s="159">
        <f t="shared" si="1"/>
        <v>0</v>
      </c>
    </row>
    <row r="62" spans="1:12">
      <c r="A62" s="53"/>
      <c r="B62" s="53"/>
      <c r="C62" s="53"/>
      <c r="D62" s="53"/>
      <c r="E62" s="53"/>
      <c r="F62" s="156"/>
      <c r="G62" s="162"/>
      <c r="H62" s="159">
        <f t="shared" si="0"/>
        <v>0</v>
      </c>
      <c r="J62" s="156"/>
      <c r="K62" s="162"/>
      <c r="L62" s="159">
        <f t="shared" si="1"/>
        <v>0</v>
      </c>
    </row>
    <row r="63" spans="1:12">
      <c r="A63" s="53"/>
      <c r="B63" s="53"/>
      <c r="C63" s="53"/>
      <c r="D63" s="53"/>
      <c r="E63" s="53"/>
      <c r="F63" s="156"/>
      <c r="G63" s="162"/>
      <c r="H63" s="159">
        <f t="shared" si="0"/>
        <v>0</v>
      </c>
      <c r="J63" s="156"/>
      <c r="K63" s="162"/>
      <c r="L63" s="159">
        <f t="shared" si="1"/>
        <v>0</v>
      </c>
    </row>
    <row r="64" spans="1:12">
      <c r="A64" s="53"/>
      <c r="B64" s="53"/>
      <c r="C64" s="53"/>
      <c r="D64" s="53"/>
      <c r="E64" s="53"/>
      <c r="F64" s="156"/>
      <c r="G64" s="162"/>
      <c r="H64" s="159">
        <f t="shared" si="0"/>
        <v>0</v>
      </c>
      <c r="J64" s="156"/>
      <c r="K64" s="162"/>
      <c r="L64" s="159">
        <f t="shared" si="1"/>
        <v>0</v>
      </c>
    </row>
    <row r="65" spans="1:12">
      <c r="A65" s="53"/>
      <c r="B65" s="53"/>
      <c r="C65" s="53"/>
      <c r="D65" s="53"/>
      <c r="E65" s="53"/>
      <c r="F65" s="156"/>
      <c r="G65" s="162"/>
      <c r="H65" s="159">
        <f t="shared" si="0"/>
        <v>0</v>
      </c>
      <c r="J65" s="156"/>
      <c r="K65" s="162"/>
      <c r="L65" s="159">
        <f t="shared" si="1"/>
        <v>0</v>
      </c>
    </row>
    <row r="66" spans="1:12">
      <c r="A66" s="53"/>
      <c r="B66" s="53"/>
      <c r="C66" s="53"/>
      <c r="D66" s="53"/>
      <c r="E66" s="53"/>
      <c r="F66" s="156"/>
      <c r="G66" s="162"/>
      <c r="H66" s="159">
        <f t="shared" si="0"/>
        <v>0</v>
      </c>
      <c r="J66" s="156"/>
      <c r="K66" s="162"/>
      <c r="L66" s="159">
        <f t="shared" si="1"/>
        <v>0</v>
      </c>
    </row>
    <row r="67" spans="1:12">
      <c r="A67" s="53"/>
      <c r="B67" s="53"/>
      <c r="C67" s="53"/>
      <c r="D67" s="53"/>
      <c r="E67" s="53"/>
      <c r="F67" s="155"/>
      <c r="G67" s="161"/>
      <c r="H67" s="158">
        <f t="shared" si="0"/>
        <v>0</v>
      </c>
      <c r="J67" s="155"/>
      <c r="K67" s="161"/>
      <c r="L67" s="158">
        <f t="shared" si="1"/>
        <v>0</v>
      </c>
    </row>
    <row r="68" spans="1:12">
      <c r="A68" s="53"/>
      <c r="B68" s="53"/>
      <c r="C68" s="53"/>
      <c r="D68" s="53"/>
      <c r="E68" s="53"/>
      <c r="F68" s="156"/>
      <c r="G68" s="162"/>
      <c r="H68" s="159">
        <f t="shared" si="0"/>
        <v>0</v>
      </c>
      <c r="J68" s="156"/>
      <c r="K68" s="162"/>
      <c r="L68" s="159">
        <f t="shared" si="1"/>
        <v>0</v>
      </c>
    </row>
    <row r="69" spans="1:12">
      <c r="A69" s="53"/>
      <c r="B69" s="53"/>
      <c r="C69" s="53"/>
      <c r="D69" s="53"/>
      <c r="E69" s="53"/>
      <c r="F69" s="156"/>
      <c r="G69" s="162"/>
      <c r="H69" s="159">
        <f t="shared" si="0"/>
        <v>0</v>
      </c>
      <c r="J69" s="156"/>
      <c r="K69" s="162"/>
      <c r="L69" s="159">
        <f t="shared" si="1"/>
        <v>0</v>
      </c>
    </row>
    <row r="70" spans="1:12">
      <c r="A70" s="53"/>
      <c r="B70" s="53"/>
      <c r="C70" s="53"/>
      <c r="D70" s="53"/>
      <c r="E70" s="53"/>
      <c r="F70" s="156"/>
      <c r="G70" s="162"/>
      <c r="H70" s="159">
        <f t="shared" si="0"/>
        <v>0</v>
      </c>
      <c r="J70" s="156"/>
      <c r="K70" s="162"/>
      <c r="L70" s="159">
        <f t="shared" si="1"/>
        <v>0</v>
      </c>
    </row>
    <row r="71" spans="1:12">
      <c r="A71" s="53"/>
      <c r="B71" s="53"/>
      <c r="C71" s="53"/>
      <c r="D71" s="53"/>
      <c r="E71" s="53"/>
      <c r="F71" s="156"/>
      <c r="G71" s="162"/>
      <c r="H71" s="159">
        <f t="shared" ref="H71:H83" si="2">IF(F71*G71=0,0,F71*G71)</f>
        <v>0</v>
      </c>
      <c r="J71" s="156"/>
      <c r="K71" s="162"/>
      <c r="L71" s="159">
        <f t="shared" si="1"/>
        <v>0</v>
      </c>
    </row>
    <row r="72" spans="1:12">
      <c r="A72" s="53"/>
      <c r="B72" s="53"/>
      <c r="C72" s="53"/>
      <c r="D72" s="53"/>
      <c r="E72" s="53"/>
      <c r="F72" s="156"/>
      <c r="G72" s="162"/>
      <c r="H72" s="159">
        <f t="shared" si="2"/>
        <v>0</v>
      </c>
      <c r="J72" s="156"/>
      <c r="K72" s="162"/>
      <c r="L72" s="159">
        <f t="shared" si="1"/>
        <v>0</v>
      </c>
    </row>
    <row r="73" spans="1:12">
      <c r="A73" s="53"/>
      <c r="B73" s="53"/>
      <c r="C73" s="53"/>
      <c r="D73" s="53"/>
      <c r="E73" s="53"/>
      <c r="F73" s="156"/>
      <c r="G73" s="162"/>
      <c r="H73" s="159">
        <f t="shared" si="2"/>
        <v>0</v>
      </c>
      <c r="J73" s="156"/>
      <c r="K73" s="162"/>
      <c r="L73" s="159">
        <f t="shared" si="1"/>
        <v>0</v>
      </c>
    </row>
    <row r="74" spans="1:12">
      <c r="A74" s="53"/>
      <c r="B74" s="53"/>
      <c r="C74" s="53"/>
      <c r="D74" s="53"/>
      <c r="E74" s="53"/>
      <c r="F74" s="155"/>
      <c r="G74" s="161"/>
      <c r="H74" s="158">
        <f t="shared" si="2"/>
        <v>0</v>
      </c>
      <c r="J74" s="155"/>
      <c r="K74" s="161"/>
      <c r="L74" s="158">
        <f t="shared" si="1"/>
        <v>0</v>
      </c>
    </row>
    <row r="75" spans="1:12">
      <c r="A75" s="53"/>
      <c r="B75" s="53"/>
      <c r="C75" s="53"/>
      <c r="D75" s="53"/>
      <c r="E75" s="53"/>
      <c r="F75" s="156"/>
      <c r="G75" s="162"/>
      <c r="H75" s="159">
        <f t="shared" si="2"/>
        <v>0</v>
      </c>
      <c r="J75" s="156"/>
      <c r="K75" s="162"/>
      <c r="L75" s="159">
        <f t="shared" si="1"/>
        <v>0</v>
      </c>
    </row>
    <row r="76" spans="1:12">
      <c r="A76" s="53"/>
      <c r="B76" s="53"/>
      <c r="C76" s="53"/>
      <c r="D76" s="53"/>
      <c r="E76" s="53"/>
      <c r="F76" s="156"/>
      <c r="G76" s="162"/>
      <c r="H76" s="159">
        <f t="shared" si="2"/>
        <v>0</v>
      </c>
      <c r="J76" s="156"/>
      <c r="K76" s="162"/>
      <c r="L76" s="159">
        <f t="shared" ref="L76:L139" si="3">IF(J76*K76=0,0,J76*K76)</f>
        <v>0</v>
      </c>
    </row>
    <row r="77" spans="1:12">
      <c r="A77" s="53"/>
      <c r="B77" s="53"/>
      <c r="C77" s="53"/>
      <c r="D77" s="53"/>
      <c r="E77" s="53"/>
      <c r="F77" s="156"/>
      <c r="G77" s="162"/>
      <c r="H77" s="159">
        <f t="shared" si="2"/>
        <v>0</v>
      </c>
      <c r="J77" s="156"/>
      <c r="K77" s="162"/>
      <c r="L77" s="159">
        <f t="shared" si="3"/>
        <v>0</v>
      </c>
    </row>
    <row r="78" spans="1:12">
      <c r="A78" s="53"/>
      <c r="B78" s="53"/>
      <c r="C78" s="53"/>
      <c r="D78" s="53"/>
      <c r="E78" s="53"/>
      <c r="F78" s="156"/>
      <c r="G78" s="162"/>
      <c r="H78" s="159">
        <f t="shared" si="2"/>
        <v>0</v>
      </c>
      <c r="J78" s="156"/>
      <c r="K78" s="162"/>
      <c r="L78" s="159">
        <f t="shared" si="3"/>
        <v>0</v>
      </c>
    </row>
    <row r="79" spans="1:12">
      <c r="A79" s="53"/>
      <c r="B79" s="53"/>
      <c r="C79" s="53"/>
      <c r="D79" s="53"/>
      <c r="E79" s="53"/>
      <c r="F79" s="156"/>
      <c r="G79" s="162"/>
      <c r="H79" s="159">
        <f t="shared" si="2"/>
        <v>0</v>
      </c>
      <c r="J79" s="156"/>
      <c r="K79" s="162"/>
      <c r="L79" s="159">
        <f t="shared" si="3"/>
        <v>0</v>
      </c>
    </row>
    <row r="80" spans="1:12">
      <c r="A80" s="53"/>
      <c r="B80" s="53"/>
      <c r="C80" s="53"/>
      <c r="D80" s="53"/>
      <c r="E80" s="53"/>
      <c r="F80" s="156"/>
      <c r="G80" s="162"/>
      <c r="H80" s="159">
        <f t="shared" si="2"/>
        <v>0</v>
      </c>
      <c r="J80" s="156"/>
      <c r="K80" s="162"/>
      <c r="L80" s="159">
        <f t="shared" si="3"/>
        <v>0</v>
      </c>
    </row>
    <row r="81" spans="1:12">
      <c r="A81" s="53"/>
      <c r="B81" s="53"/>
      <c r="C81" s="53"/>
      <c r="D81" s="53"/>
      <c r="E81" s="53"/>
      <c r="F81" s="155"/>
      <c r="G81" s="161"/>
      <c r="H81" s="158">
        <f t="shared" si="2"/>
        <v>0</v>
      </c>
      <c r="J81" s="155"/>
      <c r="K81" s="161"/>
      <c r="L81" s="158">
        <f t="shared" si="3"/>
        <v>0</v>
      </c>
    </row>
    <row r="82" spans="1:12">
      <c r="A82" s="53"/>
      <c r="B82" s="53"/>
      <c r="C82" s="53"/>
      <c r="D82" s="53"/>
      <c r="E82" s="53"/>
      <c r="F82" s="156"/>
      <c r="G82" s="162"/>
      <c r="H82" s="159">
        <f t="shared" si="2"/>
        <v>0</v>
      </c>
      <c r="J82" s="156"/>
      <c r="K82" s="162"/>
      <c r="L82" s="159">
        <f t="shared" si="3"/>
        <v>0</v>
      </c>
    </row>
    <row r="83" spans="1:12">
      <c r="A83" s="53"/>
      <c r="B83" s="53"/>
      <c r="C83" s="53"/>
      <c r="D83" s="53"/>
      <c r="E83" s="53"/>
      <c r="F83" s="156"/>
      <c r="G83" s="162"/>
      <c r="H83" s="159">
        <f t="shared" si="2"/>
        <v>0</v>
      </c>
      <c r="J83" s="156"/>
      <c r="K83" s="162"/>
      <c r="L83" s="159">
        <f t="shared" si="3"/>
        <v>0</v>
      </c>
    </row>
    <row r="84" spans="1:12">
      <c r="A84" s="53"/>
      <c r="B84" s="53"/>
      <c r="C84" s="53"/>
      <c r="D84" s="53"/>
      <c r="E84" s="53"/>
      <c r="F84" s="156"/>
      <c r="G84" s="162"/>
      <c r="H84" s="159">
        <f t="shared" ref="H84:H147" si="4">IF(F84*G84=0,0,F84*G84)</f>
        <v>0</v>
      </c>
      <c r="J84" s="156"/>
      <c r="K84" s="162"/>
      <c r="L84" s="159">
        <f t="shared" si="3"/>
        <v>0</v>
      </c>
    </row>
    <row r="85" spans="1:12">
      <c r="A85" s="53"/>
      <c r="B85" s="53"/>
      <c r="C85" s="53"/>
      <c r="D85" s="53"/>
      <c r="E85" s="53"/>
      <c r="F85" s="156"/>
      <c r="G85" s="162"/>
      <c r="H85" s="159">
        <f t="shared" si="4"/>
        <v>0</v>
      </c>
      <c r="J85" s="156"/>
      <c r="K85" s="162"/>
      <c r="L85" s="159">
        <f t="shared" si="3"/>
        <v>0</v>
      </c>
    </row>
    <row r="86" spans="1:12">
      <c r="A86" s="53"/>
      <c r="B86" s="53"/>
      <c r="C86" s="53"/>
      <c r="D86" s="53"/>
      <c r="E86" s="53"/>
      <c r="F86" s="156"/>
      <c r="G86" s="162"/>
      <c r="H86" s="159">
        <f t="shared" si="4"/>
        <v>0</v>
      </c>
      <c r="J86" s="156"/>
      <c r="K86" s="162"/>
      <c r="L86" s="159">
        <f t="shared" si="3"/>
        <v>0</v>
      </c>
    </row>
    <row r="87" spans="1:12">
      <c r="A87" s="53"/>
      <c r="B87" s="53"/>
      <c r="C87" s="53"/>
      <c r="D87" s="53"/>
      <c r="E87" s="53"/>
      <c r="F87" s="156"/>
      <c r="G87" s="162"/>
      <c r="H87" s="159">
        <f t="shared" si="4"/>
        <v>0</v>
      </c>
      <c r="J87" s="156"/>
      <c r="K87" s="162"/>
      <c r="L87" s="159">
        <f t="shared" si="3"/>
        <v>0</v>
      </c>
    </row>
    <row r="88" spans="1:12">
      <c r="A88" s="53"/>
      <c r="B88" s="53"/>
      <c r="C88" s="53"/>
      <c r="D88" s="53"/>
      <c r="E88" s="53"/>
      <c r="F88" s="155"/>
      <c r="G88" s="161"/>
      <c r="H88" s="158">
        <f t="shared" si="4"/>
        <v>0</v>
      </c>
      <c r="J88" s="155"/>
      <c r="K88" s="161"/>
      <c r="L88" s="158">
        <f t="shared" si="3"/>
        <v>0</v>
      </c>
    </row>
    <row r="89" spans="1:12">
      <c r="A89" s="53"/>
      <c r="B89" s="53"/>
      <c r="C89" s="53"/>
      <c r="D89" s="53"/>
      <c r="E89" s="53"/>
      <c r="F89" s="156"/>
      <c r="G89" s="162"/>
      <c r="H89" s="159">
        <f t="shared" si="4"/>
        <v>0</v>
      </c>
      <c r="J89" s="156"/>
      <c r="K89" s="162"/>
      <c r="L89" s="159">
        <f t="shared" si="3"/>
        <v>0</v>
      </c>
    </row>
    <row r="90" spans="1:12">
      <c r="A90" s="53"/>
      <c r="B90" s="53"/>
      <c r="C90" s="53"/>
      <c r="D90" s="53"/>
      <c r="E90" s="53"/>
      <c r="F90" s="156"/>
      <c r="G90" s="162"/>
      <c r="H90" s="159">
        <f t="shared" si="4"/>
        <v>0</v>
      </c>
      <c r="J90" s="156"/>
      <c r="K90" s="162"/>
      <c r="L90" s="159">
        <f t="shared" si="3"/>
        <v>0</v>
      </c>
    </row>
    <row r="91" spans="1:12">
      <c r="A91" s="53"/>
      <c r="B91" s="53"/>
      <c r="C91" s="53"/>
      <c r="D91" s="53"/>
      <c r="E91" s="53"/>
      <c r="F91" s="156"/>
      <c r="G91" s="162"/>
      <c r="H91" s="159">
        <f t="shared" si="4"/>
        <v>0</v>
      </c>
      <c r="J91" s="156"/>
      <c r="K91" s="162"/>
      <c r="L91" s="159">
        <f t="shared" si="3"/>
        <v>0</v>
      </c>
    </row>
    <row r="92" spans="1:12">
      <c r="A92" s="53"/>
      <c r="B92" s="53"/>
      <c r="C92" s="53"/>
      <c r="D92" s="53"/>
      <c r="E92" s="53"/>
      <c r="F92" s="156"/>
      <c r="G92" s="162"/>
      <c r="H92" s="159">
        <f t="shared" si="4"/>
        <v>0</v>
      </c>
      <c r="J92" s="156"/>
      <c r="K92" s="162"/>
      <c r="L92" s="159">
        <f t="shared" si="3"/>
        <v>0</v>
      </c>
    </row>
    <row r="93" spans="1:12">
      <c r="A93" s="53"/>
      <c r="B93" s="53"/>
      <c r="C93" s="53"/>
      <c r="D93" s="53"/>
      <c r="E93" s="53"/>
      <c r="F93" s="156"/>
      <c r="G93" s="162"/>
      <c r="H93" s="159">
        <f t="shared" si="4"/>
        <v>0</v>
      </c>
      <c r="J93" s="156"/>
      <c r="K93" s="162"/>
      <c r="L93" s="159">
        <f t="shared" si="3"/>
        <v>0</v>
      </c>
    </row>
    <row r="94" spans="1:12">
      <c r="A94" s="53"/>
      <c r="B94" s="53"/>
      <c r="C94" s="53"/>
      <c r="D94" s="53"/>
      <c r="E94" s="53"/>
      <c r="F94" s="156"/>
      <c r="G94" s="162"/>
      <c r="H94" s="159">
        <f t="shared" si="4"/>
        <v>0</v>
      </c>
      <c r="J94" s="156"/>
      <c r="K94" s="162"/>
      <c r="L94" s="159">
        <f t="shared" si="3"/>
        <v>0</v>
      </c>
    </row>
    <row r="95" spans="1:12">
      <c r="A95" s="53"/>
      <c r="B95" s="53"/>
      <c r="C95" s="53"/>
      <c r="D95" s="53"/>
      <c r="E95" s="53"/>
      <c r="F95" s="155"/>
      <c r="G95" s="161"/>
      <c r="H95" s="158">
        <f t="shared" si="4"/>
        <v>0</v>
      </c>
      <c r="J95" s="155"/>
      <c r="K95" s="161"/>
      <c r="L95" s="158">
        <f t="shared" si="3"/>
        <v>0</v>
      </c>
    </row>
    <row r="96" spans="1:12">
      <c r="A96" s="53"/>
      <c r="B96" s="53"/>
      <c r="C96" s="53"/>
      <c r="D96" s="53"/>
      <c r="E96" s="53"/>
      <c r="F96" s="156"/>
      <c r="G96" s="162"/>
      <c r="H96" s="159">
        <f t="shared" si="4"/>
        <v>0</v>
      </c>
      <c r="J96" s="156"/>
      <c r="K96" s="162"/>
      <c r="L96" s="159">
        <f t="shared" si="3"/>
        <v>0</v>
      </c>
    </row>
    <row r="97" spans="1:12">
      <c r="A97" s="53"/>
      <c r="B97" s="53"/>
      <c r="C97" s="53"/>
      <c r="D97" s="53"/>
      <c r="E97" s="53"/>
      <c r="F97" s="156"/>
      <c r="G97" s="162"/>
      <c r="H97" s="159">
        <f t="shared" si="4"/>
        <v>0</v>
      </c>
      <c r="J97" s="156"/>
      <c r="K97" s="162"/>
      <c r="L97" s="159">
        <f t="shared" si="3"/>
        <v>0</v>
      </c>
    </row>
    <row r="98" spans="1:12">
      <c r="A98" s="53"/>
      <c r="B98" s="53"/>
      <c r="C98" s="53"/>
      <c r="D98" s="53"/>
      <c r="E98" s="53"/>
      <c r="F98" s="156"/>
      <c r="G98" s="162"/>
      <c r="H98" s="159">
        <f t="shared" si="4"/>
        <v>0</v>
      </c>
      <c r="J98" s="156"/>
      <c r="K98" s="162"/>
      <c r="L98" s="159">
        <f t="shared" si="3"/>
        <v>0</v>
      </c>
    </row>
    <row r="99" spans="1:12">
      <c r="A99" s="53"/>
      <c r="B99" s="53"/>
      <c r="C99" s="53"/>
      <c r="D99" s="53"/>
      <c r="E99" s="53"/>
      <c r="F99" s="156"/>
      <c r="G99" s="162"/>
      <c r="H99" s="159">
        <f t="shared" si="4"/>
        <v>0</v>
      </c>
      <c r="J99" s="156"/>
      <c r="K99" s="162"/>
      <c r="L99" s="159">
        <f t="shared" si="3"/>
        <v>0</v>
      </c>
    </row>
    <row r="100" spans="1:12">
      <c r="A100" s="53"/>
      <c r="B100" s="53"/>
      <c r="C100" s="53"/>
      <c r="D100" s="53"/>
      <c r="E100" s="53"/>
      <c r="F100" s="156"/>
      <c r="G100" s="162"/>
      <c r="H100" s="159">
        <f t="shared" si="4"/>
        <v>0</v>
      </c>
      <c r="J100" s="156"/>
      <c r="K100" s="162"/>
      <c r="L100" s="159">
        <f t="shared" si="3"/>
        <v>0</v>
      </c>
    </row>
    <row r="101" spans="1:12">
      <c r="A101" s="53"/>
      <c r="B101" s="53"/>
      <c r="C101" s="53"/>
      <c r="D101" s="53"/>
      <c r="E101" s="53"/>
      <c r="F101" s="156"/>
      <c r="G101" s="162"/>
      <c r="H101" s="159">
        <f t="shared" si="4"/>
        <v>0</v>
      </c>
      <c r="J101" s="156"/>
      <c r="K101" s="162"/>
      <c r="L101" s="159">
        <f t="shared" si="3"/>
        <v>0</v>
      </c>
    </row>
    <row r="102" spans="1:12">
      <c r="A102" s="53"/>
      <c r="B102" s="53"/>
      <c r="C102" s="53"/>
      <c r="D102" s="53"/>
      <c r="E102" s="53"/>
      <c r="F102" s="155"/>
      <c r="G102" s="161"/>
      <c r="H102" s="158">
        <f t="shared" si="4"/>
        <v>0</v>
      </c>
      <c r="J102" s="155"/>
      <c r="K102" s="161"/>
      <c r="L102" s="158">
        <f t="shared" si="3"/>
        <v>0</v>
      </c>
    </row>
    <row r="103" spans="1:12">
      <c r="A103" s="53"/>
      <c r="B103" s="53"/>
      <c r="C103" s="53"/>
      <c r="D103" s="53"/>
      <c r="E103" s="53"/>
      <c r="F103" s="156"/>
      <c r="G103" s="162"/>
      <c r="H103" s="159">
        <f t="shared" si="4"/>
        <v>0</v>
      </c>
      <c r="J103" s="156"/>
      <c r="K103" s="162"/>
      <c r="L103" s="159">
        <f t="shared" si="3"/>
        <v>0</v>
      </c>
    </row>
    <row r="104" spans="1:12">
      <c r="A104" s="53"/>
      <c r="B104" s="53"/>
      <c r="C104" s="53"/>
      <c r="D104" s="53"/>
      <c r="E104" s="53"/>
      <c r="F104" s="156"/>
      <c r="G104" s="162"/>
      <c r="H104" s="159">
        <f t="shared" si="4"/>
        <v>0</v>
      </c>
      <c r="J104" s="156"/>
      <c r="K104" s="162"/>
      <c r="L104" s="159">
        <f t="shared" si="3"/>
        <v>0</v>
      </c>
    </row>
    <row r="105" spans="1:12">
      <c r="A105" s="53"/>
      <c r="B105" s="53"/>
      <c r="C105" s="53"/>
      <c r="D105" s="53"/>
      <c r="E105" s="53"/>
      <c r="F105" s="156"/>
      <c r="G105" s="162"/>
      <c r="H105" s="159">
        <f t="shared" si="4"/>
        <v>0</v>
      </c>
      <c r="J105" s="156"/>
      <c r="K105" s="162"/>
      <c r="L105" s="159">
        <f t="shared" si="3"/>
        <v>0</v>
      </c>
    </row>
    <row r="106" spans="1:12">
      <c r="A106" s="53"/>
      <c r="B106" s="53"/>
      <c r="C106" s="53"/>
      <c r="D106" s="53"/>
      <c r="E106" s="53"/>
      <c r="F106" s="156"/>
      <c r="G106" s="162"/>
      <c r="H106" s="159">
        <f t="shared" si="4"/>
        <v>0</v>
      </c>
      <c r="J106" s="156"/>
      <c r="K106" s="162"/>
      <c r="L106" s="159">
        <f t="shared" si="3"/>
        <v>0</v>
      </c>
    </row>
    <row r="107" spans="1:12">
      <c r="A107" s="53"/>
      <c r="B107" s="53"/>
      <c r="C107" s="53"/>
      <c r="D107" s="53"/>
      <c r="E107" s="53"/>
      <c r="F107" s="156"/>
      <c r="G107" s="162"/>
      <c r="H107" s="159">
        <f t="shared" si="4"/>
        <v>0</v>
      </c>
      <c r="J107" s="156"/>
      <c r="K107" s="162"/>
      <c r="L107" s="159">
        <f t="shared" si="3"/>
        <v>0</v>
      </c>
    </row>
    <row r="108" spans="1:12">
      <c r="A108" s="53"/>
      <c r="B108" s="53"/>
      <c r="C108" s="53"/>
      <c r="D108" s="53"/>
      <c r="E108" s="53"/>
      <c r="F108" s="156"/>
      <c r="G108" s="162"/>
      <c r="H108" s="159">
        <f t="shared" si="4"/>
        <v>0</v>
      </c>
      <c r="J108" s="156"/>
      <c r="K108" s="162"/>
      <c r="L108" s="159">
        <f t="shared" si="3"/>
        <v>0</v>
      </c>
    </row>
    <row r="109" spans="1:12">
      <c r="A109" s="53"/>
      <c r="B109" s="53"/>
      <c r="C109" s="53"/>
      <c r="D109" s="53"/>
      <c r="E109" s="53"/>
      <c r="F109" s="155"/>
      <c r="G109" s="161"/>
      <c r="H109" s="158">
        <f t="shared" si="4"/>
        <v>0</v>
      </c>
      <c r="J109" s="155"/>
      <c r="K109" s="161"/>
      <c r="L109" s="158">
        <f t="shared" si="3"/>
        <v>0</v>
      </c>
    </row>
    <row r="110" spans="1:12">
      <c r="A110" s="53"/>
      <c r="B110" s="53"/>
      <c r="C110" s="53"/>
      <c r="D110" s="53"/>
      <c r="E110" s="53"/>
      <c r="F110" s="156"/>
      <c r="G110" s="162"/>
      <c r="H110" s="159">
        <f t="shared" si="4"/>
        <v>0</v>
      </c>
      <c r="J110" s="156"/>
      <c r="K110" s="162"/>
      <c r="L110" s="159">
        <f t="shared" si="3"/>
        <v>0</v>
      </c>
    </row>
    <row r="111" spans="1:12">
      <c r="A111" s="53"/>
      <c r="B111" s="53"/>
      <c r="C111" s="53"/>
      <c r="D111" s="53"/>
      <c r="E111" s="53"/>
      <c r="F111" s="156"/>
      <c r="G111" s="162"/>
      <c r="H111" s="159">
        <f t="shared" si="4"/>
        <v>0</v>
      </c>
      <c r="J111" s="156"/>
      <c r="K111" s="162"/>
      <c r="L111" s="159">
        <f t="shared" si="3"/>
        <v>0</v>
      </c>
    </row>
    <row r="112" spans="1:12">
      <c r="A112" s="53"/>
      <c r="B112" s="53"/>
      <c r="C112" s="53"/>
      <c r="D112" s="53"/>
      <c r="E112" s="53"/>
      <c r="F112" s="156"/>
      <c r="G112" s="162"/>
      <c r="H112" s="159">
        <f t="shared" si="4"/>
        <v>0</v>
      </c>
      <c r="J112" s="156"/>
      <c r="K112" s="162"/>
      <c r="L112" s="159">
        <f t="shared" si="3"/>
        <v>0</v>
      </c>
    </row>
    <row r="113" spans="1:12">
      <c r="A113" s="53"/>
      <c r="B113" s="53"/>
      <c r="C113" s="53"/>
      <c r="D113" s="53"/>
      <c r="E113" s="53"/>
      <c r="F113" s="156"/>
      <c r="G113" s="162"/>
      <c r="H113" s="159">
        <f t="shared" si="4"/>
        <v>0</v>
      </c>
      <c r="J113" s="156"/>
      <c r="K113" s="162"/>
      <c r="L113" s="159">
        <f t="shared" si="3"/>
        <v>0</v>
      </c>
    </row>
    <row r="114" spans="1:12">
      <c r="A114" s="53"/>
      <c r="B114" s="53"/>
      <c r="C114" s="53"/>
      <c r="D114" s="53"/>
      <c r="E114" s="53"/>
      <c r="F114" s="156"/>
      <c r="G114" s="162"/>
      <c r="H114" s="159">
        <f t="shared" si="4"/>
        <v>0</v>
      </c>
      <c r="J114" s="156"/>
      <c r="K114" s="162"/>
      <c r="L114" s="159">
        <f t="shared" si="3"/>
        <v>0</v>
      </c>
    </row>
    <row r="115" spans="1:12">
      <c r="A115" s="53"/>
      <c r="B115" s="53"/>
      <c r="C115" s="53"/>
      <c r="D115" s="53"/>
      <c r="E115" s="53"/>
      <c r="F115" s="156"/>
      <c r="G115" s="162"/>
      <c r="H115" s="159">
        <f t="shared" si="4"/>
        <v>0</v>
      </c>
      <c r="J115" s="156"/>
      <c r="K115" s="162"/>
      <c r="L115" s="159">
        <f t="shared" si="3"/>
        <v>0</v>
      </c>
    </row>
    <row r="116" spans="1:12">
      <c r="A116" s="53"/>
      <c r="B116" s="53"/>
      <c r="C116" s="53"/>
      <c r="D116" s="53"/>
      <c r="E116" s="53"/>
      <c r="F116" s="155"/>
      <c r="G116" s="161"/>
      <c r="H116" s="158">
        <f t="shared" si="4"/>
        <v>0</v>
      </c>
      <c r="J116" s="155"/>
      <c r="K116" s="161"/>
      <c r="L116" s="158">
        <f t="shared" si="3"/>
        <v>0</v>
      </c>
    </row>
    <row r="117" spans="1:12">
      <c r="A117" s="53"/>
      <c r="B117" s="53"/>
      <c r="C117" s="53"/>
      <c r="D117" s="53"/>
      <c r="E117" s="53"/>
      <c r="F117" s="156"/>
      <c r="G117" s="162"/>
      <c r="H117" s="159">
        <f t="shared" si="4"/>
        <v>0</v>
      </c>
      <c r="J117" s="156"/>
      <c r="K117" s="162"/>
      <c r="L117" s="159">
        <f t="shared" si="3"/>
        <v>0</v>
      </c>
    </row>
    <row r="118" spans="1:12">
      <c r="A118" s="53"/>
      <c r="B118" s="53"/>
      <c r="C118" s="53"/>
      <c r="D118" s="53"/>
      <c r="E118" s="53"/>
      <c r="F118" s="156"/>
      <c r="G118" s="162"/>
      <c r="H118" s="159">
        <f t="shared" si="4"/>
        <v>0</v>
      </c>
      <c r="J118" s="156"/>
      <c r="K118" s="162"/>
      <c r="L118" s="159">
        <f t="shared" si="3"/>
        <v>0</v>
      </c>
    </row>
    <row r="119" spans="1:12">
      <c r="A119" s="53"/>
      <c r="B119" s="53"/>
      <c r="C119" s="53"/>
      <c r="D119" s="53"/>
      <c r="E119" s="53"/>
      <c r="F119" s="156"/>
      <c r="G119" s="162"/>
      <c r="H119" s="159">
        <f t="shared" si="4"/>
        <v>0</v>
      </c>
      <c r="J119" s="156"/>
      <c r="K119" s="162"/>
      <c r="L119" s="159">
        <f t="shared" si="3"/>
        <v>0</v>
      </c>
    </row>
    <row r="120" spans="1:12">
      <c r="A120" s="53"/>
      <c r="B120" s="53"/>
      <c r="C120" s="53"/>
      <c r="D120" s="53"/>
      <c r="E120" s="53"/>
      <c r="F120" s="156"/>
      <c r="G120" s="162"/>
      <c r="H120" s="159">
        <f t="shared" si="4"/>
        <v>0</v>
      </c>
      <c r="J120" s="156"/>
      <c r="K120" s="162"/>
      <c r="L120" s="159">
        <f t="shared" si="3"/>
        <v>0</v>
      </c>
    </row>
    <row r="121" spans="1:12">
      <c r="A121" s="53"/>
      <c r="B121" s="53"/>
      <c r="C121" s="53"/>
      <c r="D121" s="53"/>
      <c r="E121" s="53"/>
      <c r="F121" s="156"/>
      <c r="G121" s="162"/>
      <c r="H121" s="159">
        <f t="shared" si="4"/>
        <v>0</v>
      </c>
      <c r="J121" s="156"/>
      <c r="K121" s="162"/>
      <c r="L121" s="159">
        <f t="shared" si="3"/>
        <v>0</v>
      </c>
    </row>
    <row r="122" spans="1:12">
      <c r="A122" s="53"/>
      <c r="B122" s="53"/>
      <c r="C122" s="53"/>
      <c r="D122" s="53"/>
      <c r="E122" s="53"/>
      <c r="F122" s="156"/>
      <c r="G122" s="162"/>
      <c r="H122" s="159">
        <f t="shared" si="4"/>
        <v>0</v>
      </c>
      <c r="J122" s="156"/>
      <c r="K122" s="162"/>
      <c r="L122" s="159">
        <f t="shared" si="3"/>
        <v>0</v>
      </c>
    </row>
    <row r="123" spans="1:12">
      <c r="A123" s="53"/>
      <c r="B123" s="53"/>
      <c r="C123" s="53"/>
      <c r="D123" s="53"/>
      <c r="E123" s="53"/>
      <c r="F123" s="155"/>
      <c r="G123" s="161"/>
      <c r="H123" s="158">
        <f t="shared" si="4"/>
        <v>0</v>
      </c>
      <c r="J123" s="155"/>
      <c r="K123" s="161"/>
      <c r="L123" s="158">
        <f t="shared" si="3"/>
        <v>0</v>
      </c>
    </row>
    <row r="124" spans="1:12">
      <c r="A124" s="53"/>
      <c r="B124" s="53"/>
      <c r="C124" s="53"/>
      <c r="D124" s="53"/>
      <c r="E124" s="53"/>
      <c r="F124" s="156"/>
      <c r="G124" s="162"/>
      <c r="H124" s="159">
        <f t="shared" si="4"/>
        <v>0</v>
      </c>
      <c r="J124" s="156"/>
      <c r="K124" s="162"/>
      <c r="L124" s="159">
        <f t="shared" si="3"/>
        <v>0</v>
      </c>
    </row>
    <row r="125" spans="1:12">
      <c r="A125" s="53"/>
      <c r="B125" s="53"/>
      <c r="C125" s="53"/>
      <c r="D125" s="53"/>
      <c r="E125" s="53"/>
      <c r="F125" s="156"/>
      <c r="G125" s="162"/>
      <c r="H125" s="159">
        <f t="shared" si="4"/>
        <v>0</v>
      </c>
      <c r="J125" s="156"/>
      <c r="K125" s="162"/>
      <c r="L125" s="159">
        <f t="shared" si="3"/>
        <v>0</v>
      </c>
    </row>
    <row r="126" spans="1:12">
      <c r="A126" s="53"/>
      <c r="B126" s="53"/>
      <c r="C126" s="53"/>
      <c r="D126" s="53"/>
      <c r="E126" s="53"/>
      <c r="F126" s="156"/>
      <c r="G126" s="162"/>
      <c r="H126" s="159">
        <f t="shared" si="4"/>
        <v>0</v>
      </c>
      <c r="J126" s="156"/>
      <c r="K126" s="162"/>
      <c r="L126" s="159">
        <f t="shared" si="3"/>
        <v>0</v>
      </c>
    </row>
    <row r="127" spans="1:12">
      <c r="A127" s="53"/>
      <c r="B127" s="53"/>
      <c r="C127" s="53"/>
      <c r="D127" s="53"/>
      <c r="E127" s="53"/>
      <c r="F127" s="156"/>
      <c r="G127" s="162"/>
      <c r="H127" s="159">
        <f t="shared" si="4"/>
        <v>0</v>
      </c>
      <c r="J127" s="156"/>
      <c r="K127" s="162"/>
      <c r="L127" s="159">
        <f t="shared" si="3"/>
        <v>0</v>
      </c>
    </row>
    <row r="128" spans="1:12">
      <c r="A128" s="53"/>
      <c r="B128" s="53"/>
      <c r="C128" s="53"/>
      <c r="D128" s="53"/>
      <c r="E128" s="53"/>
      <c r="F128" s="156"/>
      <c r="G128" s="162"/>
      <c r="H128" s="159">
        <f t="shared" si="4"/>
        <v>0</v>
      </c>
      <c r="J128" s="156"/>
      <c r="K128" s="162"/>
      <c r="L128" s="159">
        <f t="shared" si="3"/>
        <v>0</v>
      </c>
    </row>
    <row r="129" spans="1:12">
      <c r="A129" s="53"/>
      <c r="B129" s="53"/>
      <c r="C129" s="53"/>
      <c r="D129" s="53"/>
      <c r="E129" s="53"/>
      <c r="F129" s="156"/>
      <c r="G129" s="162"/>
      <c r="H129" s="159">
        <f t="shared" si="4"/>
        <v>0</v>
      </c>
      <c r="J129" s="156"/>
      <c r="K129" s="162"/>
      <c r="L129" s="159">
        <f t="shared" si="3"/>
        <v>0</v>
      </c>
    </row>
    <row r="130" spans="1:12">
      <c r="A130" s="53"/>
      <c r="B130" s="53"/>
      <c r="C130" s="53"/>
      <c r="D130" s="53"/>
      <c r="E130" s="53"/>
      <c r="F130" s="155"/>
      <c r="G130" s="161"/>
      <c r="H130" s="158">
        <f t="shared" si="4"/>
        <v>0</v>
      </c>
      <c r="J130" s="155"/>
      <c r="K130" s="161"/>
      <c r="L130" s="158">
        <f t="shared" si="3"/>
        <v>0</v>
      </c>
    </row>
    <row r="131" spans="1:12">
      <c r="A131" s="53"/>
      <c r="B131" s="53"/>
      <c r="C131" s="53"/>
      <c r="D131" s="53"/>
      <c r="E131" s="53"/>
      <c r="F131" s="156"/>
      <c r="G131" s="162"/>
      <c r="H131" s="159">
        <f t="shared" si="4"/>
        <v>0</v>
      </c>
      <c r="J131" s="156"/>
      <c r="K131" s="162"/>
      <c r="L131" s="159">
        <f t="shared" si="3"/>
        <v>0</v>
      </c>
    </row>
    <row r="132" spans="1:12">
      <c r="A132" s="53"/>
      <c r="B132" s="53"/>
      <c r="C132" s="53"/>
      <c r="D132" s="53"/>
      <c r="E132" s="53"/>
      <c r="F132" s="156"/>
      <c r="G132" s="162"/>
      <c r="H132" s="159">
        <f t="shared" si="4"/>
        <v>0</v>
      </c>
      <c r="J132" s="156"/>
      <c r="K132" s="162"/>
      <c r="L132" s="159">
        <f t="shared" si="3"/>
        <v>0</v>
      </c>
    </row>
    <row r="133" spans="1:12">
      <c r="A133" s="53"/>
      <c r="B133" s="53"/>
      <c r="C133" s="53"/>
      <c r="D133" s="53"/>
      <c r="E133" s="53"/>
      <c r="F133" s="156"/>
      <c r="G133" s="162"/>
      <c r="H133" s="159">
        <f t="shared" si="4"/>
        <v>0</v>
      </c>
      <c r="J133" s="156"/>
      <c r="K133" s="162"/>
      <c r="L133" s="159">
        <f t="shared" si="3"/>
        <v>0</v>
      </c>
    </row>
    <row r="134" spans="1:12">
      <c r="A134" s="53"/>
      <c r="B134" s="53"/>
      <c r="C134" s="53"/>
      <c r="D134" s="53"/>
      <c r="E134" s="53"/>
      <c r="F134" s="156"/>
      <c r="G134" s="162"/>
      <c r="H134" s="159">
        <f t="shared" si="4"/>
        <v>0</v>
      </c>
      <c r="J134" s="156"/>
      <c r="K134" s="162"/>
      <c r="L134" s="159">
        <f t="shared" si="3"/>
        <v>0</v>
      </c>
    </row>
    <row r="135" spans="1:12">
      <c r="A135" s="53"/>
      <c r="B135" s="53"/>
      <c r="C135" s="53"/>
      <c r="D135" s="53"/>
      <c r="E135" s="53"/>
      <c r="F135" s="156"/>
      <c r="G135" s="162"/>
      <c r="H135" s="159">
        <f t="shared" si="4"/>
        <v>0</v>
      </c>
      <c r="J135" s="156"/>
      <c r="K135" s="162"/>
      <c r="L135" s="159">
        <f t="shared" si="3"/>
        <v>0</v>
      </c>
    </row>
    <row r="136" spans="1:12">
      <c r="A136" s="53"/>
      <c r="B136" s="53"/>
      <c r="C136" s="53"/>
      <c r="D136" s="53"/>
      <c r="E136" s="53"/>
      <c r="F136" s="156"/>
      <c r="G136" s="162"/>
      <c r="H136" s="159">
        <f t="shared" si="4"/>
        <v>0</v>
      </c>
      <c r="J136" s="156"/>
      <c r="K136" s="162"/>
      <c r="L136" s="159">
        <f t="shared" si="3"/>
        <v>0</v>
      </c>
    </row>
    <row r="137" spans="1:12">
      <c r="A137" s="53"/>
      <c r="B137" s="53"/>
      <c r="C137" s="53"/>
      <c r="D137" s="53"/>
      <c r="E137" s="53"/>
      <c r="F137" s="155"/>
      <c r="G137" s="161"/>
      <c r="H137" s="158">
        <f t="shared" si="4"/>
        <v>0</v>
      </c>
      <c r="J137" s="155"/>
      <c r="K137" s="161"/>
      <c r="L137" s="158">
        <f t="shared" si="3"/>
        <v>0</v>
      </c>
    </row>
    <row r="138" spans="1:12">
      <c r="A138" s="53"/>
      <c r="B138" s="53"/>
      <c r="C138" s="53"/>
      <c r="D138" s="53"/>
      <c r="E138" s="53"/>
      <c r="F138" s="156"/>
      <c r="G138" s="162"/>
      <c r="H138" s="159">
        <f t="shared" si="4"/>
        <v>0</v>
      </c>
      <c r="J138" s="156"/>
      <c r="K138" s="162"/>
      <c r="L138" s="159">
        <f t="shared" si="3"/>
        <v>0</v>
      </c>
    </row>
    <row r="139" spans="1:12">
      <c r="A139" s="53"/>
      <c r="B139" s="53"/>
      <c r="C139" s="53"/>
      <c r="D139" s="53"/>
      <c r="E139" s="53"/>
      <c r="F139" s="156"/>
      <c r="G139" s="162"/>
      <c r="H139" s="159">
        <f t="shared" si="4"/>
        <v>0</v>
      </c>
      <c r="J139" s="156"/>
      <c r="K139" s="162"/>
      <c r="L139" s="159">
        <f t="shared" si="3"/>
        <v>0</v>
      </c>
    </row>
    <row r="140" spans="1:12">
      <c r="A140" s="53"/>
      <c r="B140" s="53"/>
      <c r="C140" s="53"/>
      <c r="D140" s="53"/>
      <c r="E140" s="53"/>
      <c r="F140" s="156"/>
      <c r="G140" s="162"/>
      <c r="H140" s="159">
        <f t="shared" si="4"/>
        <v>0</v>
      </c>
      <c r="J140" s="156"/>
      <c r="K140" s="162"/>
      <c r="L140" s="159">
        <f t="shared" ref="L140:L149" si="5">IF(J140*K140=0,0,J140*K140)</f>
        <v>0</v>
      </c>
    </row>
    <row r="141" spans="1:12">
      <c r="A141" s="53"/>
      <c r="B141" s="53"/>
      <c r="C141" s="53"/>
      <c r="D141" s="53"/>
      <c r="E141" s="53"/>
      <c r="F141" s="156"/>
      <c r="G141" s="162"/>
      <c r="H141" s="159">
        <f t="shared" si="4"/>
        <v>0</v>
      </c>
      <c r="J141" s="156"/>
      <c r="K141" s="162"/>
      <c r="L141" s="159">
        <f t="shared" si="5"/>
        <v>0</v>
      </c>
    </row>
    <row r="142" spans="1:12">
      <c r="A142" s="53"/>
      <c r="B142" s="53"/>
      <c r="C142" s="53"/>
      <c r="D142" s="53"/>
      <c r="E142" s="53"/>
      <c r="F142" s="156"/>
      <c r="G142" s="162"/>
      <c r="H142" s="159">
        <f t="shared" si="4"/>
        <v>0</v>
      </c>
      <c r="J142" s="156"/>
      <c r="K142" s="162"/>
      <c r="L142" s="159">
        <f t="shared" si="5"/>
        <v>0</v>
      </c>
    </row>
    <row r="143" spans="1:12">
      <c r="A143" s="53"/>
      <c r="B143" s="53"/>
      <c r="C143" s="53"/>
      <c r="D143" s="53"/>
      <c r="E143" s="53"/>
      <c r="F143" s="156"/>
      <c r="G143" s="162"/>
      <c r="H143" s="159">
        <f t="shared" si="4"/>
        <v>0</v>
      </c>
      <c r="J143" s="156"/>
      <c r="K143" s="162"/>
      <c r="L143" s="159">
        <f t="shared" si="5"/>
        <v>0</v>
      </c>
    </row>
    <row r="144" spans="1:12">
      <c r="A144" s="53"/>
      <c r="B144" s="53"/>
      <c r="C144" s="53"/>
      <c r="D144" s="53"/>
      <c r="E144" s="53"/>
      <c r="F144" s="155"/>
      <c r="G144" s="161"/>
      <c r="H144" s="158">
        <f t="shared" si="4"/>
        <v>0</v>
      </c>
      <c r="J144" s="155"/>
      <c r="K144" s="161"/>
      <c r="L144" s="158">
        <f t="shared" si="5"/>
        <v>0</v>
      </c>
    </row>
    <row r="145" spans="1:12">
      <c r="A145" s="53"/>
      <c r="B145" s="53"/>
      <c r="C145" s="53"/>
      <c r="D145" s="53"/>
      <c r="E145" s="53"/>
      <c r="F145" s="156"/>
      <c r="G145" s="162"/>
      <c r="H145" s="159">
        <f t="shared" si="4"/>
        <v>0</v>
      </c>
      <c r="J145" s="156"/>
      <c r="K145" s="162"/>
      <c r="L145" s="159">
        <f t="shared" si="5"/>
        <v>0</v>
      </c>
    </row>
    <row r="146" spans="1:12">
      <c r="A146" s="53"/>
      <c r="B146" s="53"/>
      <c r="C146" s="53"/>
      <c r="D146" s="53"/>
      <c r="E146" s="53"/>
      <c r="F146" s="156"/>
      <c r="G146" s="162"/>
      <c r="H146" s="159">
        <f t="shared" si="4"/>
        <v>0</v>
      </c>
      <c r="J146" s="156"/>
      <c r="K146" s="162"/>
      <c r="L146" s="159">
        <f t="shared" si="5"/>
        <v>0</v>
      </c>
    </row>
    <row r="147" spans="1:12">
      <c r="A147" s="53"/>
      <c r="B147" s="53"/>
      <c r="C147" s="53"/>
      <c r="D147" s="53"/>
      <c r="E147" s="53"/>
      <c r="F147" s="156"/>
      <c r="G147" s="162"/>
      <c r="H147" s="159">
        <f t="shared" si="4"/>
        <v>0</v>
      </c>
      <c r="J147" s="156"/>
      <c r="K147" s="162"/>
      <c r="L147" s="159">
        <f t="shared" si="5"/>
        <v>0</v>
      </c>
    </row>
    <row r="148" spans="1:12">
      <c r="A148" s="53"/>
      <c r="B148" s="53"/>
      <c r="C148" s="53"/>
      <c r="D148" s="53"/>
      <c r="E148" s="53"/>
      <c r="F148" s="156"/>
      <c r="G148" s="162"/>
      <c r="H148" s="159">
        <f t="shared" ref="H148:H149" si="6">IF(F148*G148=0,0,F148*G148)</f>
        <v>0</v>
      </c>
      <c r="J148" s="156"/>
      <c r="K148" s="162"/>
      <c r="L148" s="159">
        <f t="shared" si="5"/>
        <v>0</v>
      </c>
    </row>
    <row r="149" spans="1:12">
      <c r="A149" s="53"/>
      <c r="B149" s="53"/>
      <c r="C149" s="53"/>
      <c r="D149" s="53"/>
      <c r="E149" s="53"/>
      <c r="F149" s="156"/>
      <c r="G149" s="162"/>
      <c r="H149" s="159">
        <f t="shared" si="6"/>
        <v>0</v>
      </c>
      <c r="J149" s="156"/>
      <c r="K149" s="162"/>
      <c r="L149" s="159">
        <f t="shared" si="5"/>
        <v>0</v>
      </c>
    </row>
  </sheetData>
  <sheetProtection algorithmName="SHA-512" hashValue="FFsumOGZhDqU8WJiSuF1W6jkBxUF7HRqL93b+G6rNEdXgXN6DFiYfKIY1Zl8HY1MKhylaEqmCIVZVQGxNoH0SA==" saltValue="OJCqlTyHrYdk3lX4lQVJpg==" spinCount="100000" sheet="1" objects="1" scenarios="1" sort="0" autoFilter="0" pivotTables="0"/>
  <autoFilter ref="A9:L83" xr:uid="{00000000-0009-0000-0000-000005000000}"/>
  <mergeCells count="5">
    <mergeCell ref="F4:H4"/>
    <mergeCell ref="A7:E7"/>
    <mergeCell ref="F7:H7"/>
    <mergeCell ref="J4:L4"/>
    <mergeCell ref="J7:L7"/>
  </mergeCells>
  <conditionalFormatting sqref="A11:G149 J11:K149">
    <cfRule type="expression" dxfId="42" priority="5">
      <formula>$A$1=TRUE</formula>
    </cfRule>
  </conditionalFormatting>
  <conditionalFormatting sqref="F11:L149">
    <cfRule type="cellIs" dxfId="41" priority="3" operator="lessThan">
      <formula>0</formula>
    </cfRule>
  </conditionalFormatting>
  <conditionalFormatting sqref="H11:H149 L11:L149">
    <cfRule type="cellIs" dxfId="40" priority="4"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M13:N13 M15:N15 M16:N17 M14:N14 M11:N11 M12:N12 M19:N19 M18:N18 M20:N20 M21:N23 M25:N25 M26:N27 M24:N24 M28:N7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Voorblad!$B$63</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14"/>
      <c r="G4" s="314"/>
      <c r="H4" s="314"/>
      <c r="I4" s="83"/>
      <c r="J4" s="314"/>
      <c r="K4" s="314"/>
      <c r="L4" s="314"/>
    </row>
    <row r="5" spans="1:12" ht="12.75" hidden="1" customHeight="1">
      <c r="C5" s="7"/>
      <c r="D5" s="8"/>
      <c r="E5" s="8"/>
      <c r="G5" s="12" t="s">
        <v>147</v>
      </c>
      <c r="H5" s="167">
        <f>SUM(H11:H9998)</f>
        <v>0</v>
      </c>
      <c r="K5" s="12" t="s">
        <v>147</v>
      </c>
      <c r="L5" s="167">
        <f>SUM(L11:L9998)</f>
        <v>0</v>
      </c>
    </row>
    <row r="6" spans="1:12">
      <c r="B6" s="1" t="str">
        <f>Voorblad!B4</f>
        <v>Begrotingsformat incl. voortgangs- en eindrapportage</v>
      </c>
      <c r="C6" s="7"/>
      <c r="D6" s="8"/>
      <c r="E6" s="8"/>
      <c r="F6" s="9"/>
      <c r="G6" s="7"/>
      <c r="H6" s="7"/>
      <c r="J6" s="9"/>
      <c r="K6" s="7"/>
      <c r="L6" s="7"/>
    </row>
    <row r="7" spans="1:12" s="18" customFormat="1" ht="13">
      <c r="A7" s="315" t="s">
        <v>166</v>
      </c>
      <c r="B7" s="316"/>
      <c r="C7" s="316"/>
      <c r="D7" s="316"/>
      <c r="E7" s="316"/>
      <c r="F7" s="317" t="s">
        <v>68</v>
      </c>
      <c r="G7" s="318"/>
      <c r="H7" s="318"/>
      <c r="J7" s="319" t="s">
        <v>80</v>
      </c>
      <c r="K7" s="320"/>
      <c r="L7" s="320"/>
    </row>
    <row r="8" spans="1:12" s="18" customFormat="1" ht="13">
      <c r="A8" s="34" t="s">
        <v>149</v>
      </c>
      <c r="B8" s="34" t="s">
        <v>150</v>
      </c>
      <c r="C8" s="35" t="s">
        <v>151</v>
      </c>
      <c r="D8" s="36" t="s">
        <v>152</v>
      </c>
      <c r="E8" s="36" t="s">
        <v>153</v>
      </c>
      <c r="F8" s="37" t="s">
        <v>154</v>
      </c>
      <c r="G8" s="43" t="s">
        <v>155</v>
      </c>
      <c r="H8" s="43" t="s">
        <v>156</v>
      </c>
      <c r="J8" s="37" t="s">
        <v>157</v>
      </c>
      <c r="K8" s="43" t="s">
        <v>158</v>
      </c>
      <c r="L8" s="43" t="s">
        <v>159</v>
      </c>
    </row>
    <row r="9" spans="1:12" s="18" customFormat="1" ht="13.5" thickBot="1">
      <c r="A9" s="128" t="s">
        <v>160</v>
      </c>
      <c r="B9" s="128" t="s">
        <v>161</v>
      </c>
      <c r="C9" s="129" t="s">
        <v>135</v>
      </c>
      <c r="D9" s="130" t="s">
        <v>162</v>
      </c>
      <c r="E9" s="130" t="s">
        <v>163</v>
      </c>
      <c r="F9" s="163" t="s">
        <v>164</v>
      </c>
      <c r="G9" s="129" t="s">
        <v>165</v>
      </c>
      <c r="H9" s="129" t="s">
        <v>8</v>
      </c>
      <c r="I9" s="124"/>
      <c r="J9" s="163" t="s">
        <v>164</v>
      </c>
      <c r="K9" s="129" t="s">
        <v>165</v>
      </c>
      <c r="L9" s="129" t="s">
        <v>8</v>
      </c>
    </row>
    <row r="10" spans="1:12" ht="14" thickTop="1" thickBot="1">
      <c r="A10" s="131" t="s">
        <v>77</v>
      </c>
      <c r="B10" s="131" t="s">
        <v>77</v>
      </c>
      <c r="C10" s="131" t="s">
        <v>77</v>
      </c>
      <c r="D10" s="132"/>
      <c r="E10" s="131" t="s">
        <v>77</v>
      </c>
      <c r="F10" s="131" t="s">
        <v>77</v>
      </c>
      <c r="G10" s="125" t="s">
        <v>77</v>
      </c>
      <c r="H10" s="126">
        <f>SUM(H11:H9998)</f>
        <v>0</v>
      </c>
      <c r="I10" s="127"/>
      <c r="J10" s="131" t="s">
        <v>77</v>
      </c>
      <c r="K10" s="125" t="s">
        <v>77</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f t="shared" ref="H84:H147" si="4">IF(F84*G84=0,0,F84*G84)</f>
        <v>0</v>
      </c>
      <c r="J84" s="156"/>
      <c r="K84" s="162"/>
      <c r="L84" s="159">
        <f t="shared" ref="L84:L147" si="5">IF(J84*K84=0,0,J84*K84)</f>
        <v>0</v>
      </c>
    </row>
    <row r="85" spans="1:12" ht="13">
      <c r="A85" s="53"/>
      <c r="B85" s="53"/>
      <c r="C85" s="53"/>
      <c r="D85" s="53"/>
      <c r="E85" s="53"/>
      <c r="F85" s="156"/>
      <c r="G85" s="162"/>
      <c r="H85" s="159">
        <f t="shared" si="4"/>
        <v>0</v>
      </c>
      <c r="J85" s="156"/>
      <c r="K85" s="162"/>
      <c r="L85" s="159">
        <f t="shared" si="5"/>
        <v>0</v>
      </c>
    </row>
    <row r="86" spans="1:12" ht="13">
      <c r="A86" s="53"/>
      <c r="B86" s="53"/>
      <c r="C86" s="53"/>
      <c r="D86" s="53"/>
      <c r="E86" s="53"/>
      <c r="F86" s="156"/>
      <c r="G86" s="162"/>
      <c r="H86" s="159">
        <f t="shared" si="4"/>
        <v>0</v>
      </c>
      <c r="J86" s="156"/>
      <c r="K86" s="162"/>
      <c r="L86" s="159">
        <f t="shared" si="5"/>
        <v>0</v>
      </c>
    </row>
    <row r="87" spans="1:12" ht="13">
      <c r="A87" s="53"/>
      <c r="B87" s="53"/>
      <c r="C87" s="53"/>
      <c r="D87" s="53"/>
      <c r="E87" s="53"/>
      <c r="F87" s="156"/>
      <c r="G87" s="162"/>
      <c r="H87" s="159">
        <f t="shared" si="4"/>
        <v>0</v>
      </c>
      <c r="J87" s="156"/>
      <c r="K87" s="162"/>
      <c r="L87" s="159">
        <f t="shared" si="5"/>
        <v>0</v>
      </c>
    </row>
    <row r="88" spans="1:12" ht="13">
      <c r="A88" s="53"/>
      <c r="B88" s="53"/>
      <c r="C88" s="53"/>
      <c r="D88" s="53"/>
      <c r="E88" s="53"/>
      <c r="F88" s="155"/>
      <c r="G88" s="161"/>
      <c r="H88" s="158">
        <f t="shared" si="4"/>
        <v>0</v>
      </c>
      <c r="J88" s="155"/>
      <c r="K88" s="161"/>
      <c r="L88" s="158">
        <f t="shared" si="5"/>
        <v>0</v>
      </c>
    </row>
    <row r="89" spans="1:12" ht="13">
      <c r="A89" s="53"/>
      <c r="B89" s="53"/>
      <c r="C89" s="53"/>
      <c r="D89" s="53"/>
      <c r="E89" s="53"/>
      <c r="F89" s="156"/>
      <c r="G89" s="162"/>
      <c r="H89" s="159">
        <f t="shared" si="4"/>
        <v>0</v>
      </c>
      <c r="J89" s="156"/>
      <c r="K89" s="162"/>
      <c r="L89" s="159">
        <f t="shared" si="5"/>
        <v>0</v>
      </c>
    </row>
    <row r="90" spans="1:12" ht="13">
      <c r="A90" s="53"/>
      <c r="B90" s="53"/>
      <c r="C90" s="53"/>
      <c r="D90" s="53"/>
      <c r="E90" s="53"/>
      <c r="F90" s="156"/>
      <c r="G90" s="162"/>
      <c r="H90" s="159">
        <f t="shared" si="4"/>
        <v>0</v>
      </c>
      <c r="J90" s="156"/>
      <c r="K90" s="162"/>
      <c r="L90" s="159">
        <f t="shared" si="5"/>
        <v>0</v>
      </c>
    </row>
    <row r="91" spans="1:12" ht="13">
      <c r="A91" s="53"/>
      <c r="B91" s="53"/>
      <c r="C91" s="53"/>
      <c r="D91" s="53"/>
      <c r="E91" s="53"/>
      <c r="F91" s="156"/>
      <c r="G91" s="162"/>
      <c r="H91" s="159">
        <f t="shared" si="4"/>
        <v>0</v>
      </c>
      <c r="J91" s="156"/>
      <c r="K91" s="162"/>
      <c r="L91" s="159">
        <f t="shared" si="5"/>
        <v>0</v>
      </c>
    </row>
    <row r="92" spans="1:12" ht="13">
      <c r="A92" s="53"/>
      <c r="B92" s="53"/>
      <c r="C92" s="53"/>
      <c r="D92" s="53"/>
      <c r="E92" s="53"/>
      <c r="F92" s="156"/>
      <c r="G92" s="162"/>
      <c r="H92" s="159">
        <f t="shared" si="4"/>
        <v>0</v>
      </c>
      <c r="J92" s="156"/>
      <c r="K92" s="162"/>
      <c r="L92" s="159">
        <f t="shared" si="5"/>
        <v>0</v>
      </c>
    </row>
    <row r="93" spans="1:12" ht="13">
      <c r="A93" s="53"/>
      <c r="B93" s="53"/>
      <c r="C93" s="53"/>
      <c r="D93" s="53"/>
      <c r="E93" s="53"/>
      <c r="F93" s="156"/>
      <c r="G93" s="162"/>
      <c r="H93" s="159">
        <f t="shared" si="4"/>
        <v>0</v>
      </c>
      <c r="J93" s="156"/>
      <c r="K93" s="162"/>
      <c r="L93" s="159">
        <f t="shared" si="5"/>
        <v>0</v>
      </c>
    </row>
    <row r="94" spans="1:12" ht="13">
      <c r="A94" s="53"/>
      <c r="B94" s="53"/>
      <c r="C94" s="53"/>
      <c r="D94" s="53"/>
      <c r="E94" s="53"/>
      <c r="F94" s="156"/>
      <c r="G94" s="162"/>
      <c r="H94" s="159">
        <f t="shared" si="4"/>
        <v>0</v>
      </c>
      <c r="J94" s="156"/>
      <c r="K94" s="162"/>
      <c r="L94" s="159">
        <f t="shared" si="5"/>
        <v>0</v>
      </c>
    </row>
    <row r="95" spans="1:12" ht="13">
      <c r="A95" s="53"/>
      <c r="B95" s="53"/>
      <c r="C95" s="53"/>
      <c r="D95" s="53"/>
      <c r="E95" s="53"/>
      <c r="F95" s="155"/>
      <c r="G95" s="161"/>
      <c r="H95" s="158">
        <f t="shared" si="4"/>
        <v>0</v>
      </c>
      <c r="J95" s="155"/>
      <c r="K95" s="161"/>
      <c r="L95" s="158">
        <f t="shared" si="5"/>
        <v>0</v>
      </c>
    </row>
    <row r="96" spans="1:12" ht="13">
      <c r="A96" s="53"/>
      <c r="B96" s="53"/>
      <c r="C96" s="53"/>
      <c r="D96" s="53"/>
      <c r="E96" s="53"/>
      <c r="F96" s="156"/>
      <c r="G96" s="162"/>
      <c r="H96" s="159">
        <f t="shared" si="4"/>
        <v>0</v>
      </c>
      <c r="J96" s="156"/>
      <c r="K96" s="162"/>
      <c r="L96" s="159">
        <f t="shared" si="5"/>
        <v>0</v>
      </c>
    </row>
    <row r="97" spans="1:12" ht="13">
      <c r="A97" s="53"/>
      <c r="B97" s="53"/>
      <c r="C97" s="53"/>
      <c r="D97" s="53"/>
      <c r="E97" s="53"/>
      <c r="F97" s="156"/>
      <c r="G97" s="162"/>
      <c r="H97" s="159">
        <f t="shared" si="4"/>
        <v>0</v>
      </c>
      <c r="J97" s="156"/>
      <c r="K97" s="162"/>
      <c r="L97" s="159">
        <f t="shared" si="5"/>
        <v>0</v>
      </c>
    </row>
    <row r="98" spans="1:12" ht="13">
      <c r="A98" s="53"/>
      <c r="B98" s="53"/>
      <c r="C98" s="53"/>
      <c r="D98" s="53"/>
      <c r="E98" s="53"/>
      <c r="F98" s="156"/>
      <c r="G98" s="162"/>
      <c r="H98" s="159">
        <f t="shared" si="4"/>
        <v>0</v>
      </c>
      <c r="J98" s="156"/>
      <c r="K98" s="162"/>
      <c r="L98" s="159">
        <f t="shared" si="5"/>
        <v>0</v>
      </c>
    </row>
    <row r="99" spans="1:12" ht="13">
      <c r="A99" s="53"/>
      <c r="B99" s="53"/>
      <c r="C99" s="53"/>
      <c r="D99" s="53"/>
      <c r="E99" s="53"/>
      <c r="F99" s="156"/>
      <c r="G99" s="162"/>
      <c r="H99" s="159">
        <f t="shared" si="4"/>
        <v>0</v>
      </c>
      <c r="J99" s="156"/>
      <c r="K99" s="162"/>
      <c r="L99" s="159">
        <f t="shared" si="5"/>
        <v>0</v>
      </c>
    </row>
    <row r="100" spans="1:12" ht="13">
      <c r="A100" s="53"/>
      <c r="B100" s="53"/>
      <c r="C100" s="53"/>
      <c r="D100" s="53"/>
      <c r="E100" s="53"/>
      <c r="F100" s="156"/>
      <c r="G100" s="162"/>
      <c r="H100" s="159">
        <f t="shared" si="4"/>
        <v>0</v>
      </c>
      <c r="J100" s="156"/>
      <c r="K100" s="162"/>
      <c r="L100" s="159">
        <f t="shared" si="5"/>
        <v>0</v>
      </c>
    </row>
    <row r="101" spans="1:12" ht="13">
      <c r="A101" s="53"/>
      <c r="B101" s="53"/>
      <c r="C101" s="53"/>
      <c r="D101" s="53"/>
      <c r="E101" s="53"/>
      <c r="F101" s="156"/>
      <c r="G101" s="162"/>
      <c r="H101" s="159">
        <f t="shared" si="4"/>
        <v>0</v>
      </c>
      <c r="J101" s="156"/>
      <c r="K101" s="162"/>
      <c r="L101" s="159">
        <f t="shared" si="5"/>
        <v>0</v>
      </c>
    </row>
    <row r="102" spans="1:12" ht="13">
      <c r="A102" s="53"/>
      <c r="B102" s="53"/>
      <c r="C102" s="53"/>
      <c r="D102" s="53"/>
      <c r="E102" s="53"/>
      <c r="F102" s="155"/>
      <c r="G102" s="161"/>
      <c r="H102" s="158">
        <f t="shared" si="4"/>
        <v>0</v>
      </c>
      <c r="J102" s="155"/>
      <c r="K102" s="161"/>
      <c r="L102" s="158">
        <f t="shared" si="5"/>
        <v>0</v>
      </c>
    </row>
    <row r="103" spans="1:12" ht="13">
      <c r="A103" s="53"/>
      <c r="B103" s="53"/>
      <c r="C103" s="53"/>
      <c r="D103" s="53"/>
      <c r="E103" s="53"/>
      <c r="F103" s="156"/>
      <c r="G103" s="162"/>
      <c r="H103" s="159">
        <f t="shared" si="4"/>
        <v>0</v>
      </c>
      <c r="J103" s="156"/>
      <c r="K103" s="162"/>
      <c r="L103" s="159">
        <f t="shared" si="5"/>
        <v>0</v>
      </c>
    </row>
    <row r="104" spans="1:12" ht="13">
      <c r="A104" s="53"/>
      <c r="B104" s="53"/>
      <c r="C104" s="53"/>
      <c r="D104" s="53"/>
      <c r="E104" s="53"/>
      <c r="F104" s="156"/>
      <c r="G104" s="162"/>
      <c r="H104" s="159">
        <f t="shared" si="4"/>
        <v>0</v>
      </c>
      <c r="J104" s="156"/>
      <c r="K104" s="162"/>
      <c r="L104" s="159">
        <f t="shared" si="5"/>
        <v>0</v>
      </c>
    </row>
    <row r="105" spans="1:12" ht="13">
      <c r="A105" s="53"/>
      <c r="B105" s="53"/>
      <c r="C105" s="53"/>
      <c r="D105" s="53"/>
      <c r="E105" s="53"/>
      <c r="F105" s="156"/>
      <c r="G105" s="162"/>
      <c r="H105" s="159">
        <f t="shared" si="4"/>
        <v>0</v>
      </c>
      <c r="J105" s="156"/>
      <c r="K105" s="162"/>
      <c r="L105" s="159">
        <f t="shared" si="5"/>
        <v>0</v>
      </c>
    </row>
    <row r="106" spans="1:12" ht="13">
      <c r="A106" s="53"/>
      <c r="B106" s="53"/>
      <c r="C106" s="53"/>
      <c r="D106" s="53"/>
      <c r="E106" s="53"/>
      <c r="F106" s="156"/>
      <c r="G106" s="162"/>
      <c r="H106" s="159">
        <f t="shared" si="4"/>
        <v>0</v>
      </c>
      <c r="J106" s="156"/>
      <c r="K106" s="162"/>
      <c r="L106" s="159">
        <f t="shared" si="5"/>
        <v>0</v>
      </c>
    </row>
    <row r="107" spans="1:12" ht="13">
      <c r="A107" s="53"/>
      <c r="B107" s="53"/>
      <c r="C107" s="53"/>
      <c r="D107" s="53"/>
      <c r="E107" s="53"/>
      <c r="F107" s="156"/>
      <c r="G107" s="162"/>
      <c r="H107" s="159">
        <f t="shared" si="4"/>
        <v>0</v>
      </c>
      <c r="J107" s="156"/>
      <c r="K107" s="162"/>
      <c r="L107" s="159">
        <f t="shared" si="5"/>
        <v>0</v>
      </c>
    </row>
    <row r="108" spans="1:12" ht="13">
      <c r="A108" s="53"/>
      <c r="B108" s="53"/>
      <c r="C108" s="53"/>
      <c r="D108" s="53"/>
      <c r="E108" s="53"/>
      <c r="F108" s="156"/>
      <c r="G108" s="162"/>
      <c r="H108" s="159">
        <f t="shared" si="4"/>
        <v>0</v>
      </c>
      <c r="J108" s="156"/>
      <c r="K108" s="162"/>
      <c r="L108" s="159">
        <f t="shared" si="5"/>
        <v>0</v>
      </c>
    </row>
    <row r="109" spans="1:12" ht="13">
      <c r="A109" s="53"/>
      <c r="B109" s="53"/>
      <c r="C109" s="53"/>
      <c r="D109" s="53"/>
      <c r="E109" s="53"/>
      <c r="F109" s="155"/>
      <c r="G109" s="161"/>
      <c r="H109" s="158">
        <f t="shared" si="4"/>
        <v>0</v>
      </c>
      <c r="J109" s="155"/>
      <c r="K109" s="161"/>
      <c r="L109" s="158">
        <f t="shared" si="5"/>
        <v>0</v>
      </c>
    </row>
    <row r="110" spans="1:12" ht="13">
      <c r="A110" s="53"/>
      <c r="B110" s="53"/>
      <c r="C110" s="53"/>
      <c r="D110" s="53"/>
      <c r="E110" s="53"/>
      <c r="F110" s="156"/>
      <c r="G110" s="162"/>
      <c r="H110" s="159">
        <f t="shared" si="4"/>
        <v>0</v>
      </c>
      <c r="J110" s="156"/>
      <c r="K110" s="162"/>
      <c r="L110" s="159">
        <f t="shared" si="5"/>
        <v>0</v>
      </c>
    </row>
    <row r="111" spans="1:12" ht="13">
      <c r="A111" s="53"/>
      <c r="B111" s="53"/>
      <c r="C111" s="53"/>
      <c r="D111" s="53"/>
      <c r="E111" s="53"/>
      <c r="F111" s="156"/>
      <c r="G111" s="162"/>
      <c r="H111" s="159">
        <f t="shared" si="4"/>
        <v>0</v>
      </c>
      <c r="J111" s="156"/>
      <c r="K111" s="162"/>
      <c r="L111" s="159">
        <f t="shared" si="5"/>
        <v>0</v>
      </c>
    </row>
    <row r="112" spans="1:12" ht="13">
      <c r="A112" s="53"/>
      <c r="B112" s="53"/>
      <c r="C112" s="53"/>
      <c r="D112" s="53"/>
      <c r="E112" s="53"/>
      <c r="F112" s="156"/>
      <c r="G112" s="162"/>
      <c r="H112" s="159">
        <f t="shared" si="4"/>
        <v>0</v>
      </c>
      <c r="J112" s="156"/>
      <c r="K112" s="162"/>
      <c r="L112" s="159">
        <f t="shared" si="5"/>
        <v>0</v>
      </c>
    </row>
    <row r="113" spans="1:12" ht="13">
      <c r="A113" s="53"/>
      <c r="B113" s="53"/>
      <c r="C113" s="53"/>
      <c r="D113" s="53"/>
      <c r="E113" s="53"/>
      <c r="F113" s="156"/>
      <c r="G113" s="162"/>
      <c r="H113" s="159">
        <f t="shared" si="4"/>
        <v>0</v>
      </c>
      <c r="J113" s="156"/>
      <c r="K113" s="162"/>
      <c r="L113" s="159">
        <f t="shared" si="5"/>
        <v>0</v>
      </c>
    </row>
    <row r="114" spans="1:12" ht="13">
      <c r="A114" s="53"/>
      <c r="B114" s="53"/>
      <c r="C114" s="53"/>
      <c r="D114" s="53"/>
      <c r="E114" s="53"/>
      <c r="F114" s="156"/>
      <c r="G114" s="162"/>
      <c r="H114" s="159">
        <f t="shared" si="4"/>
        <v>0</v>
      </c>
      <c r="J114" s="156"/>
      <c r="K114" s="162"/>
      <c r="L114" s="159">
        <f t="shared" si="5"/>
        <v>0</v>
      </c>
    </row>
    <row r="115" spans="1:12" ht="13">
      <c r="A115" s="53"/>
      <c r="B115" s="53"/>
      <c r="C115" s="53"/>
      <c r="D115" s="53"/>
      <c r="E115" s="53"/>
      <c r="F115" s="156"/>
      <c r="G115" s="162"/>
      <c r="H115" s="159">
        <f t="shared" si="4"/>
        <v>0</v>
      </c>
      <c r="J115" s="156"/>
      <c r="K115" s="162"/>
      <c r="L115" s="159">
        <f t="shared" si="5"/>
        <v>0</v>
      </c>
    </row>
    <row r="116" spans="1:12" ht="13">
      <c r="A116" s="53"/>
      <c r="B116" s="53"/>
      <c r="C116" s="53"/>
      <c r="D116" s="53"/>
      <c r="E116" s="53"/>
      <c r="F116" s="155"/>
      <c r="G116" s="161"/>
      <c r="H116" s="158">
        <f t="shared" si="4"/>
        <v>0</v>
      </c>
      <c r="J116" s="155"/>
      <c r="K116" s="161"/>
      <c r="L116" s="158">
        <f t="shared" si="5"/>
        <v>0</v>
      </c>
    </row>
    <row r="117" spans="1:12" ht="13">
      <c r="A117" s="53"/>
      <c r="B117" s="53"/>
      <c r="C117" s="53"/>
      <c r="D117" s="53"/>
      <c r="E117" s="53"/>
      <c r="F117" s="156"/>
      <c r="G117" s="162"/>
      <c r="H117" s="159">
        <f t="shared" si="4"/>
        <v>0</v>
      </c>
      <c r="J117" s="156"/>
      <c r="K117" s="162"/>
      <c r="L117" s="159">
        <f t="shared" si="5"/>
        <v>0</v>
      </c>
    </row>
    <row r="118" spans="1:12" ht="13">
      <c r="A118" s="53"/>
      <c r="B118" s="53"/>
      <c r="C118" s="53"/>
      <c r="D118" s="53"/>
      <c r="E118" s="53"/>
      <c r="F118" s="156"/>
      <c r="G118" s="162"/>
      <c r="H118" s="159">
        <f t="shared" si="4"/>
        <v>0</v>
      </c>
      <c r="J118" s="156"/>
      <c r="K118" s="162"/>
      <c r="L118" s="159">
        <f t="shared" si="5"/>
        <v>0</v>
      </c>
    </row>
    <row r="119" spans="1:12" ht="13">
      <c r="A119" s="53"/>
      <c r="B119" s="53"/>
      <c r="C119" s="53"/>
      <c r="D119" s="53"/>
      <c r="E119" s="53"/>
      <c r="F119" s="156"/>
      <c r="G119" s="162"/>
      <c r="H119" s="159">
        <f t="shared" si="4"/>
        <v>0</v>
      </c>
      <c r="J119" s="156"/>
      <c r="K119" s="162"/>
      <c r="L119" s="159">
        <f t="shared" si="5"/>
        <v>0</v>
      </c>
    </row>
    <row r="120" spans="1:12" ht="13">
      <c r="A120" s="53"/>
      <c r="B120" s="53"/>
      <c r="C120" s="53"/>
      <c r="D120" s="53"/>
      <c r="E120" s="53"/>
      <c r="F120" s="156"/>
      <c r="G120" s="162"/>
      <c r="H120" s="159">
        <f t="shared" si="4"/>
        <v>0</v>
      </c>
      <c r="J120" s="156"/>
      <c r="K120" s="162"/>
      <c r="L120" s="159">
        <f t="shared" si="5"/>
        <v>0</v>
      </c>
    </row>
    <row r="121" spans="1:12" ht="13">
      <c r="A121" s="53"/>
      <c r="B121" s="53"/>
      <c r="C121" s="53"/>
      <c r="D121" s="53"/>
      <c r="E121" s="53"/>
      <c r="F121" s="156"/>
      <c r="G121" s="162"/>
      <c r="H121" s="159">
        <f t="shared" si="4"/>
        <v>0</v>
      </c>
      <c r="J121" s="156"/>
      <c r="K121" s="162"/>
      <c r="L121" s="159">
        <f t="shared" si="5"/>
        <v>0</v>
      </c>
    </row>
    <row r="122" spans="1:12" ht="13">
      <c r="A122" s="53"/>
      <c r="B122" s="53"/>
      <c r="C122" s="53"/>
      <c r="D122" s="53"/>
      <c r="E122" s="53"/>
      <c r="F122" s="156"/>
      <c r="G122" s="162"/>
      <c r="H122" s="159">
        <f t="shared" si="4"/>
        <v>0</v>
      </c>
      <c r="J122" s="156"/>
      <c r="K122" s="162"/>
      <c r="L122" s="159">
        <f t="shared" si="5"/>
        <v>0</v>
      </c>
    </row>
    <row r="123" spans="1:12" ht="13">
      <c r="A123" s="53"/>
      <c r="B123" s="53"/>
      <c r="C123" s="53"/>
      <c r="D123" s="53"/>
      <c r="E123" s="53"/>
      <c r="F123" s="155"/>
      <c r="G123" s="161"/>
      <c r="H123" s="158">
        <f t="shared" si="4"/>
        <v>0</v>
      </c>
      <c r="J123" s="155"/>
      <c r="K123" s="161"/>
      <c r="L123" s="158">
        <f t="shared" si="5"/>
        <v>0</v>
      </c>
    </row>
    <row r="124" spans="1:12" ht="13">
      <c r="A124" s="53"/>
      <c r="B124" s="53"/>
      <c r="C124" s="53"/>
      <c r="D124" s="53"/>
      <c r="E124" s="53"/>
      <c r="F124" s="156"/>
      <c r="G124" s="162"/>
      <c r="H124" s="159">
        <f t="shared" si="4"/>
        <v>0</v>
      </c>
      <c r="J124" s="156"/>
      <c r="K124" s="162"/>
      <c r="L124" s="159">
        <f t="shared" si="5"/>
        <v>0</v>
      </c>
    </row>
    <row r="125" spans="1:12" ht="13">
      <c r="A125" s="53"/>
      <c r="B125" s="53"/>
      <c r="C125" s="53"/>
      <c r="D125" s="53"/>
      <c r="E125" s="53"/>
      <c r="F125" s="156"/>
      <c r="G125" s="162"/>
      <c r="H125" s="159">
        <f t="shared" si="4"/>
        <v>0</v>
      </c>
      <c r="J125" s="156"/>
      <c r="K125" s="162"/>
      <c r="L125" s="159">
        <f t="shared" si="5"/>
        <v>0</v>
      </c>
    </row>
    <row r="126" spans="1:12" ht="13">
      <c r="A126" s="53"/>
      <c r="B126" s="53"/>
      <c r="C126" s="53"/>
      <c r="D126" s="53"/>
      <c r="E126" s="53"/>
      <c r="F126" s="156"/>
      <c r="G126" s="162"/>
      <c r="H126" s="159">
        <f t="shared" si="4"/>
        <v>0</v>
      </c>
      <c r="J126" s="156"/>
      <c r="K126" s="162"/>
      <c r="L126" s="159">
        <f t="shared" si="5"/>
        <v>0</v>
      </c>
    </row>
    <row r="127" spans="1:12" ht="13">
      <c r="A127" s="53"/>
      <c r="B127" s="53"/>
      <c r="C127" s="53"/>
      <c r="D127" s="53"/>
      <c r="E127" s="53"/>
      <c r="F127" s="156"/>
      <c r="G127" s="162"/>
      <c r="H127" s="159">
        <f t="shared" si="4"/>
        <v>0</v>
      </c>
      <c r="J127" s="156"/>
      <c r="K127" s="162"/>
      <c r="L127" s="159">
        <f t="shared" si="5"/>
        <v>0</v>
      </c>
    </row>
    <row r="128" spans="1:12" ht="13">
      <c r="A128" s="53"/>
      <c r="B128" s="53"/>
      <c r="C128" s="53"/>
      <c r="D128" s="53"/>
      <c r="E128" s="53"/>
      <c r="F128" s="156"/>
      <c r="G128" s="162"/>
      <c r="H128" s="159">
        <f t="shared" si="4"/>
        <v>0</v>
      </c>
      <c r="J128" s="156"/>
      <c r="K128" s="162"/>
      <c r="L128" s="159">
        <f t="shared" si="5"/>
        <v>0</v>
      </c>
    </row>
    <row r="129" spans="1:12" ht="13">
      <c r="A129" s="53"/>
      <c r="B129" s="53"/>
      <c r="C129" s="53"/>
      <c r="D129" s="53"/>
      <c r="E129" s="53"/>
      <c r="F129" s="156"/>
      <c r="G129" s="162"/>
      <c r="H129" s="159">
        <f t="shared" si="4"/>
        <v>0</v>
      </c>
      <c r="J129" s="156"/>
      <c r="K129" s="162"/>
      <c r="L129" s="159">
        <f t="shared" si="5"/>
        <v>0</v>
      </c>
    </row>
    <row r="130" spans="1:12" ht="13">
      <c r="A130" s="53"/>
      <c r="B130" s="53"/>
      <c r="C130" s="53"/>
      <c r="D130" s="53"/>
      <c r="E130" s="53"/>
      <c r="F130" s="155"/>
      <c r="G130" s="161"/>
      <c r="H130" s="158">
        <f t="shared" si="4"/>
        <v>0</v>
      </c>
      <c r="J130" s="155"/>
      <c r="K130" s="161"/>
      <c r="L130" s="158">
        <f t="shared" si="5"/>
        <v>0</v>
      </c>
    </row>
    <row r="131" spans="1:12" ht="13">
      <c r="A131" s="53"/>
      <c r="B131" s="53"/>
      <c r="C131" s="53"/>
      <c r="D131" s="53"/>
      <c r="E131" s="53"/>
      <c r="F131" s="156"/>
      <c r="G131" s="162"/>
      <c r="H131" s="159">
        <f t="shared" si="4"/>
        <v>0</v>
      </c>
      <c r="J131" s="156"/>
      <c r="K131" s="162"/>
      <c r="L131" s="159">
        <f t="shared" si="5"/>
        <v>0</v>
      </c>
    </row>
    <row r="132" spans="1:12" ht="13">
      <c r="A132" s="53"/>
      <c r="B132" s="53"/>
      <c r="C132" s="53"/>
      <c r="D132" s="53"/>
      <c r="E132" s="53"/>
      <c r="F132" s="156"/>
      <c r="G132" s="162"/>
      <c r="H132" s="159">
        <f t="shared" si="4"/>
        <v>0</v>
      </c>
      <c r="J132" s="156"/>
      <c r="K132" s="162"/>
      <c r="L132" s="159">
        <f t="shared" si="5"/>
        <v>0</v>
      </c>
    </row>
    <row r="133" spans="1:12" ht="13">
      <c r="A133" s="53"/>
      <c r="B133" s="53"/>
      <c r="C133" s="53"/>
      <c r="D133" s="53"/>
      <c r="E133" s="53"/>
      <c r="F133" s="156"/>
      <c r="G133" s="162"/>
      <c r="H133" s="159">
        <f t="shared" si="4"/>
        <v>0</v>
      </c>
      <c r="J133" s="156"/>
      <c r="K133" s="162"/>
      <c r="L133" s="159">
        <f t="shared" si="5"/>
        <v>0</v>
      </c>
    </row>
    <row r="134" spans="1:12" ht="13">
      <c r="A134" s="53"/>
      <c r="B134" s="53"/>
      <c r="C134" s="53"/>
      <c r="D134" s="53"/>
      <c r="E134" s="53"/>
      <c r="F134" s="156"/>
      <c r="G134" s="162"/>
      <c r="H134" s="159">
        <f t="shared" si="4"/>
        <v>0</v>
      </c>
      <c r="J134" s="156"/>
      <c r="K134" s="162"/>
      <c r="L134" s="159">
        <f t="shared" si="5"/>
        <v>0</v>
      </c>
    </row>
    <row r="135" spans="1:12" ht="13">
      <c r="A135" s="53"/>
      <c r="B135" s="53"/>
      <c r="C135" s="53"/>
      <c r="D135" s="53"/>
      <c r="E135" s="53"/>
      <c r="F135" s="156"/>
      <c r="G135" s="162"/>
      <c r="H135" s="159">
        <f t="shared" si="4"/>
        <v>0</v>
      </c>
      <c r="J135" s="156"/>
      <c r="K135" s="162"/>
      <c r="L135" s="159">
        <f t="shared" si="5"/>
        <v>0</v>
      </c>
    </row>
    <row r="136" spans="1:12" ht="13">
      <c r="A136" s="53"/>
      <c r="B136" s="53"/>
      <c r="C136" s="53"/>
      <c r="D136" s="53"/>
      <c r="E136" s="53"/>
      <c r="F136" s="156"/>
      <c r="G136" s="162"/>
      <c r="H136" s="159">
        <f t="shared" si="4"/>
        <v>0</v>
      </c>
      <c r="J136" s="156"/>
      <c r="K136" s="162"/>
      <c r="L136" s="159">
        <f t="shared" si="5"/>
        <v>0</v>
      </c>
    </row>
    <row r="137" spans="1:12" ht="13">
      <c r="A137" s="53"/>
      <c r="B137" s="53"/>
      <c r="C137" s="53"/>
      <c r="D137" s="53"/>
      <c r="E137" s="53"/>
      <c r="F137" s="155"/>
      <c r="G137" s="161"/>
      <c r="H137" s="158">
        <f t="shared" si="4"/>
        <v>0</v>
      </c>
      <c r="J137" s="155"/>
      <c r="K137" s="161"/>
      <c r="L137" s="158">
        <f t="shared" si="5"/>
        <v>0</v>
      </c>
    </row>
    <row r="138" spans="1:12" ht="13">
      <c r="A138" s="53"/>
      <c r="B138" s="53"/>
      <c r="C138" s="53"/>
      <c r="D138" s="53"/>
      <c r="E138" s="53"/>
      <c r="F138" s="156"/>
      <c r="G138" s="162"/>
      <c r="H138" s="159">
        <f t="shared" si="4"/>
        <v>0</v>
      </c>
      <c r="J138" s="156"/>
      <c r="K138" s="162"/>
      <c r="L138" s="159">
        <f t="shared" si="5"/>
        <v>0</v>
      </c>
    </row>
    <row r="139" spans="1:12" ht="13">
      <c r="A139" s="53"/>
      <c r="B139" s="53"/>
      <c r="C139" s="53"/>
      <c r="D139" s="53"/>
      <c r="E139" s="53"/>
      <c r="F139" s="156"/>
      <c r="G139" s="162"/>
      <c r="H139" s="159">
        <f t="shared" si="4"/>
        <v>0</v>
      </c>
      <c r="J139" s="156"/>
      <c r="K139" s="162"/>
      <c r="L139" s="159">
        <f t="shared" si="5"/>
        <v>0</v>
      </c>
    </row>
    <row r="140" spans="1:12" ht="13">
      <c r="A140" s="53"/>
      <c r="B140" s="53"/>
      <c r="C140" s="53"/>
      <c r="D140" s="53"/>
      <c r="E140" s="53"/>
      <c r="F140" s="156"/>
      <c r="G140" s="162"/>
      <c r="H140" s="159">
        <f t="shared" si="4"/>
        <v>0</v>
      </c>
      <c r="J140" s="156"/>
      <c r="K140" s="162"/>
      <c r="L140" s="159">
        <f t="shared" si="5"/>
        <v>0</v>
      </c>
    </row>
    <row r="141" spans="1:12" ht="13">
      <c r="A141" s="53"/>
      <c r="B141" s="53"/>
      <c r="C141" s="53"/>
      <c r="D141" s="53"/>
      <c r="E141" s="53"/>
      <c r="F141" s="156"/>
      <c r="G141" s="162"/>
      <c r="H141" s="159">
        <f t="shared" si="4"/>
        <v>0</v>
      </c>
      <c r="J141" s="156"/>
      <c r="K141" s="162"/>
      <c r="L141" s="159">
        <f t="shared" si="5"/>
        <v>0</v>
      </c>
    </row>
    <row r="142" spans="1:12" ht="13">
      <c r="A142" s="53"/>
      <c r="B142" s="53"/>
      <c r="C142" s="53"/>
      <c r="D142" s="53"/>
      <c r="E142" s="53"/>
      <c r="F142" s="156"/>
      <c r="G142" s="162"/>
      <c r="H142" s="159">
        <f t="shared" si="4"/>
        <v>0</v>
      </c>
      <c r="J142" s="156"/>
      <c r="K142" s="162"/>
      <c r="L142" s="159">
        <f t="shared" si="5"/>
        <v>0</v>
      </c>
    </row>
    <row r="143" spans="1:12" ht="13">
      <c r="A143" s="53"/>
      <c r="B143" s="53"/>
      <c r="C143" s="53"/>
      <c r="D143" s="53"/>
      <c r="E143" s="53"/>
      <c r="F143" s="156"/>
      <c r="G143" s="162"/>
      <c r="H143" s="159">
        <f t="shared" si="4"/>
        <v>0</v>
      </c>
      <c r="J143" s="156"/>
      <c r="K143" s="162"/>
      <c r="L143" s="159">
        <f t="shared" si="5"/>
        <v>0</v>
      </c>
    </row>
    <row r="144" spans="1:12" ht="13">
      <c r="A144" s="53"/>
      <c r="B144" s="53"/>
      <c r="C144" s="53"/>
      <c r="D144" s="53"/>
      <c r="E144" s="53"/>
      <c r="F144" s="155"/>
      <c r="G144" s="161"/>
      <c r="H144" s="158">
        <f t="shared" si="4"/>
        <v>0</v>
      </c>
      <c r="J144" s="155"/>
      <c r="K144" s="161"/>
      <c r="L144" s="158">
        <f t="shared" si="5"/>
        <v>0</v>
      </c>
    </row>
    <row r="145" spans="1:12" ht="13">
      <c r="A145" s="53"/>
      <c r="B145" s="53"/>
      <c r="C145" s="53"/>
      <c r="D145" s="53"/>
      <c r="E145" s="53"/>
      <c r="F145" s="156"/>
      <c r="G145" s="162"/>
      <c r="H145" s="159">
        <f t="shared" si="4"/>
        <v>0</v>
      </c>
      <c r="J145" s="156"/>
      <c r="K145" s="162"/>
      <c r="L145" s="159">
        <f t="shared" si="5"/>
        <v>0</v>
      </c>
    </row>
    <row r="146" spans="1:12" ht="13">
      <c r="A146" s="53"/>
      <c r="B146" s="53"/>
      <c r="C146" s="53"/>
      <c r="D146" s="53"/>
      <c r="E146" s="53"/>
      <c r="F146" s="156"/>
      <c r="G146" s="162"/>
      <c r="H146" s="159">
        <f t="shared" si="4"/>
        <v>0</v>
      </c>
      <c r="J146" s="156"/>
      <c r="K146" s="162"/>
      <c r="L146" s="159">
        <f t="shared" si="5"/>
        <v>0</v>
      </c>
    </row>
    <row r="147" spans="1:12" ht="13">
      <c r="A147" s="53"/>
      <c r="B147" s="53"/>
      <c r="C147" s="53"/>
      <c r="D147" s="53"/>
      <c r="E147" s="53"/>
      <c r="F147" s="156"/>
      <c r="G147" s="162"/>
      <c r="H147" s="159">
        <f t="shared" si="4"/>
        <v>0</v>
      </c>
      <c r="J147" s="156"/>
      <c r="K147" s="162"/>
      <c r="L147" s="159">
        <f t="shared" si="5"/>
        <v>0</v>
      </c>
    </row>
    <row r="148" spans="1:12" ht="13">
      <c r="A148" s="53"/>
      <c r="B148" s="53"/>
      <c r="C148" s="53"/>
      <c r="D148" s="53"/>
      <c r="E148" s="53"/>
      <c r="F148" s="156"/>
      <c r="G148" s="162"/>
      <c r="H148" s="159">
        <f t="shared" ref="H148:H149" si="6">IF(F148*G148=0,0,F148*G148)</f>
        <v>0</v>
      </c>
      <c r="J148" s="156"/>
      <c r="K148" s="162"/>
      <c r="L148" s="159">
        <f t="shared" ref="L148:L149" si="7">IF(J148*K148=0,0,J148*K148)</f>
        <v>0</v>
      </c>
    </row>
    <row r="149" spans="1:12" ht="13">
      <c r="A149" s="53"/>
      <c r="B149" s="53"/>
      <c r="C149" s="53"/>
      <c r="D149" s="53"/>
      <c r="E149" s="53"/>
      <c r="F149" s="156"/>
      <c r="G149" s="162"/>
      <c r="H149" s="159">
        <f t="shared" si="6"/>
        <v>0</v>
      </c>
      <c r="J149" s="156"/>
      <c r="K149" s="162"/>
      <c r="L149" s="159">
        <f t="shared" si="7"/>
        <v>0</v>
      </c>
    </row>
  </sheetData>
  <sheetProtection algorithmName="SHA-512" hashValue="+cu/vMh8IFpLla74UM7r0aVkqZqWiQ/qiun1h7wFTc1I3zsDgL/77lZg8z3AJsOy45Rr2mi4Hk4o+csHS4Gp3g==" saltValue="452P189o80sMlNXGDE5EdQ==" spinCount="100000" sheet="1" objects="1" scenarios="1" sort="0" autoFilter="0" pivotTables="0"/>
  <autoFilter ref="A9:L9" xr:uid="{00000000-0009-0000-0000-000006000000}"/>
  <mergeCells count="5">
    <mergeCell ref="A7:E7"/>
    <mergeCell ref="F7:H7"/>
    <mergeCell ref="F4:H4"/>
    <mergeCell ref="J4:L4"/>
    <mergeCell ref="J7:L7"/>
  </mergeCells>
  <conditionalFormatting sqref="A11:G149">
    <cfRule type="expression" dxfId="39" priority="6">
      <formula>$A$1=TRUE</formula>
    </cfRule>
  </conditionalFormatting>
  <conditionalFormatting sqref="F11:L149">
    <cfRule type="cellIs" dxfId="38" priority="1" operator="lessThan">
      <formula>0</formula>
    </cfRule>
  </conditionalFormatting>
  <conditionalFormatting sqref="H11:H149">
    <cfRule type="cellIs" dxfId="37" priority="5" operator="equal">
      <formula>0</formula>
    </cfRule>
  </conditionalFormatting>
  <conditionalFormatting sqref="J11:K149">
    <cfRule type="expression" dxfId="36" priority="3">
      <formula>$A$1=TRUE</formula>
    </cfRule>
  </conditionalFormatting>
  <conditionalFormatting sqref="L11:L149">
    <cfRule type="cellIs" dxfId="35"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 H12:H70 L11 L15:L70 L12 L13 M13:O13 M11:O11 L14 M14:O14 M12:O12 M15:O7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Voorblad!$B$63</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1"/>
      <c r="G4" s="321"/>
      <c r="H4" s="321"/>
      <c r="I4" s="253"/>
      <c r="J4" s="321"/>
      <c r="K4" s="321"/>
      <c r="L4" s="321"/>
    </row>
    <row r="5" spans="1:12" ht="12.75" hidden="1" customHeight="1">
      <c r="C5" s="7"/>
      <c r="D5" s="8"/>
      <c r="E5" s="8"/>
      <c r="G5" s="12" t="s">
        <v>147</v>
      </c>
      <c r="H5" s="167">
        <f>SUM(H11:H9998)</f>
        <v>0</v>
      </c>
      <c r="K5" s="12" t="s">
        <v>147</v>
      </c>
      <c r="L5" s="167">
        <f>SUM(L11:L9998)</f>
        <v>0</v>
      </c>
    </row>
    <row r="6" spans="1:12">
      <c r="B6" s="1" t="str">
        <f>Voorblad!B4</f>
        <v>Begrotingsformat incl. voortgangs- en eindrapportage</v>
      </c>
      <c r="C6" s="7"/>
      <c r="D6" s="8"/>
      <c r="E6" s="8"/>
      <c r="F6" s="9"/>
      <c r="G6" s="7"/>
      <c r="H6" s="7"/>
      <c r="J6" s="9"/>
      <c r="K6" s="7"/>
      <c r="L6" s="7"/>
    </row>
    <row r="7" spans="1:12" s="18" customFormat="1" ht="13">
      <c r="A7" s="315" t="s">
        <v>167</v>
      </c>
      <c r="B7" s="316"/>
      <c r="C7" s="316"/>
      <c r="D7" s="316"/>
      <c r="E7" s="316"/>
      <c r="F7" s="317" t="s">
        <v>68</v>
      </c>
      <c r="G7" s="318"/>
      <c r="H7" s="318"/>
      <c r="J7" s="319" t="s">
        <v>80</v>
      </c>
      <c r="K7" s="320"/>
      <c r="L7" s="320"/>
    </row>
    <row r="8" spans="1:12" s="18" customFormat="1" ht="13">
      <c r="A8" s="34" t="s">
        <v>149</v>
      </c>
      <c r="B8" s="34" t="s">
        <v>150</v>
      </c>
      <c r="C8" s="35" t="s">
        <v>151</v>
      </c>
      <c r="D8" s="36" t="s">
        <v>152</v>
      </c>
      <c r="E8" s="36" t="s">
        <v>153</v>
      </c>
      <c r="F8" s="37" t="s">
        <v>154</v>
      </c>
      <c r="G8" s="43" t="s">
        <v>155</v>
      </c>
      <c r="H8" s="43" t="s">
        <v>156</v>
      </c>
      <c r="J8" s="37" t="s">
        <v>157</v>
      </c>
      <c r="K8" s="43" t="s">
        <v>158</v>
      </c>
      <c r="L8" s="43" t="s">
        <v>159</v>
      </c>
    </row>
    <row r="9" spans="1:12" s="18" customFormat="1" ht="13.5" thickBot="1">
      <c r="A9" s="128" t="s">
        <v>160</v>
      </c>
      <c r="B9" s="128" t="s">
        <v>161</v>
      </c>
      <c r="C9" s="129" t="s">
        <v>135</v>
      </c>
      <c r="D9" s="130" t="s">
        <v>162</v>
      </c>
      <c r="E9" s="130" t="s">
        <v>163</v>
      </c>
      <c r="F9" s="163" t="s">
        <v>164</v>
      </c>
      <c r="G9" s="129" t="s">
        <v>165</v>
      </c>
      <c r="H9" s="129" t="s">
        <v>8</v>
      </c>
      <c r="I9" s="124"/>
      <c r="J9" s="163" t="s">
        <v>164</v>
      </c>
      <c r="K9" s="129" t="s">
        <v>165</v>
      </c>
      <c r="L9" s="129" t="s">
        <v>8</v>
      </c>
    </row>
    <row r="10" spans="1:12" ht="14" thickTop="1" thickBot="1">
      <c r="A10" s="131" t="s">
        <v>77</v>
      </c>
      <c r="B10" s="131" t="s">
        <v>77</v>
      </c>
      <c r="C10" s="131" t="s">
        <v>77</v>
      </c>
      <c r="D10" s="132"/>
      <c r="E10" s="131" t="s">
        <v>77</v>
      </c>
      <c r="F10" s="131" t="s">
        <v>77</v>
      </c>
      <c r="G10" s="125" t="s">
        <v>77</v>
      </c>
      <c r="H10" s="126">
        <f>SUM(H11:H9998)</f>
        <v>0</v>
      </c>
      <c r="I10" s="127"/>
      <c r="J10" s="131" t="s">
        <v>77</v>
      </c>
      <c r="K10" s="125" t="s">
        <v>77</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f t="shared" ref="H84:H147" si="4">IF(F84*G84=0,0,F84*G84)</f>
        <v>0</v>
      </c>
      <c r="J84" s="156"/>
      <c r="K84" s="162"/>
      <c r="L84" s="159">
        <f t="shared" ref="L84:L147" si="5">IF(J84*K84=0,0,J84*K84)</f>
        <v>0</v>
      </c>
    </row>
    <row r="85" spans="1:12" ht="13">
      <c r="A85" s="53"/>
      <c r="B85" s="53"/>
      <c r="C85" s="53"/>
      <c r="D85" s="53"/>
      <c r="E85" s="53"/>
      <c r="F85" s="156"/>
      <c r="G85" s="162"/>
      <c r="H85" s="159">
        <f t="shared" si="4"/>
        <v>0</v>
      </c>
      <c r="J85" s="156"/>
      <c r="K85" s="162"/>
      <c r="L85" s="159">
        <f t="shared" si="5"/>
        <v>0</v>
      </c>
    </row>
    <row r="86" spans="1:12" ht="13">
      <c r="A86" s="53"/>
      <c r="B86" s="53"/>
      <c r="C86" s="53"/>
      <c r="D86" s="53"/>
      <c r="E86" s="53"/>
      <c r="F86" s="156"/>
      <c r="G86" s="162"/>
      <c r="H86" s="159">
        <f t="shared" si="4"/>
        <v>0</v>
      </c>
      <c r="J86" s="156"/>
      <c r="K86" s="162"/>
      <c r="L86" s="159">
        <f t="shared" si="5"/>
        <v>0</v>
      </c>
    </row>
    <row r="87" spans="1:12" ht="13">
      <c r="A87" s="53"/>
      <c r="B87" s="53"/>
      <c r="C87" s="53"/>
      <c r="D87" s="53"/>
      <c r="E87" s="53"/>
      <c r="F87" s="156"/>
      <c r="G87" s="162"/>
      <c r="H87" s="159">
        <f t="shared" si="4"/>
        <v>0</v>
      </c>
      <c r="J87" s="156"/>
      <c r="K87" s="162"/>
      <c r="L87" s="159">
        <f t="shared" si="5"/>
        <v>0</v>
      </c>
    </row>
    <row r="88" spans="1:12" ht="13">
      <c r="A88" s="53"/>
      <c r="B88" s="53"/>
      <c r="C88" s="53"/>
      <c r="D88" s="53"/>
      <c r="E88" s="53"/>
      <c r="F88" s="155"/>
      <c r="G88" s="161"/>
      <c r="H88" s="158">
        <f t="shared" si="4"/>
        <v>0</v>
      </c>
      <c r="J88" s="155"/>
      <c r="K88" s="161"/>
      <c r="L88" s="158">
        <f t="shared" si="5"/>
        <v>0</v>
      </c>
    </row>
    <row r="89" spans="1:12" ht="13">
      <c r="A89" s="53"/>
      <c r="B89" s="53"/>
      <c r="C89" s="53"/>
      <c r="D89" s="53"/>
      <c r="E89" s="53"/>
      <c r="F89" s="156"/>
      <c r="G89" s="162"/>
      <c r="H89" s="159">
        <f t="shared" si="4"/>
        <v>0</v>
      </c>
      <c r="J89" s="156"/>
      <c r="K89" s="162"/>
      <c r="L89" s="159">
        <f t="shared" si="5"/>
        <v>0</v>
      </c>
    </row>
    <row r="90" spans="1:12" ht="13">
      <c r="A90" s="53"/>
      <c r="B90" s="53"/>
      <c r="C90" s="53"/>
      <c r="D90" s="53"/>
      <c r="E90" s="53"/>
      <c r="F90" s="156"/>
      <c r="G90" s="162"/>
      <c r="H90" s="159">
        <f t="shared" si="4"/>
        <v>0</v>
      </c>
      <c r="J90" s="156"/>
      <c r="K90" s="162"/>
      <c r="L90" s="159">
        <f t="shared" si="5"/>
        <v>0</v>
      </c>
    </row>
    <row r="91" spans="1:12" ht="13">
      <c r="A91" s="53"/>
      <c r="B91" s="53"/>
      <c r="C91" s="53"/>
      <c r="D91" s="53"/>
      <c r="E91" s="53"/>
      <c r="F91" s="156"/>
      <c r="G91" s="162"/>
      <c r="H91" s="159">
        <f t="shared" si="4"/>
        <v>0</v>
      </c>
      <c r="J91" s="156"/>
      <c r="K91" s="162"/>
      <c r="L91" s="159">
        <f t="shared" si="5"/>
        <v>0</v>
      </c>
    </row>
    <row r="92" spans="1:12" ht="13">
      <c r="A92" s="53"/>
      <c r="B92" s="53"/>
      <c r="C92" s="53"/>
      <c r="D92" s="53"/>
      <c r="E92" s="53"/>
      <c r="F92" s="156"/>
      <c r="G92" s="162"/>
      <c r="H92" s="159">
        <f t="shared" si="4"/>
        <v>0</v>
      </c>
      <c r="J92" s="156"/>
      <c r="K92" s="162"/>
      <c r="L92" s="159">
        <f t="shared" si="5"/>
        <v>0</v>
      </c>
    </row>
    <row r="93" spans="1:12" ht="13">
      <c r="A93" s="53"/>
      <c r="B93" s="53"/>
      <c r="C93" s="53"/>
      <c r="D93" s="53"/>
      <c r="E93" s="53"/>
      <c r="F93" s="156"/>
      <c r="G93" s="162"/>
      <c r="H93" s="159">
        <f t="shared" si="4"/>
        <v>0</v>
      </c>
      <c r="J93" s="156"/>
      <c r="K93" s="162"/>
      <c r="L93" s="159">
        <f t="shared" si="5"/>
        <v>0</v>
      </c>
    </row>
    <row r="94" spans="1:12" ht="13">
      <c r="A94" s="53"/>
      <c r="B94" s="53"/>
      <c r="C94" s="53"/>
      <c r="D94" s="53"/>
      <c r="E94" s="53"/>
      <c r="F94" s="156"/>
      <c r="G94" s="162"/>
      <c r="H94" s="159">
        <f t="shared" si="4"/>
        <v>0</v>
      </c>
      <c r="J94" s="156"/>
      <c r="K94" s="162"/>
      <c r="L94" s="159">
        <f t="shared" si="5"/>
        <v>0</v>
      </c>
    </row>
    <row r="95" spans="1:12" ht="13">
      <c r="A95" s="53"/>
      <c r="B95" s="53"/>
      <c r="C95" s="53"/>
      <c r="D95" s="53"/>
      <c r="E95" s="53"/>
      <c r="F95" s="155"/>
      <c r="G95" s="161"/>
      <c r="H95" s="158">
        <f t="shared" si="4"/>
        <v>0</v>
      </c>
      <c r="J95" s="155"/>
      <c r="K95" s="161"/>
      <c r="L95" s="158">
        <f t="shared" si="5"/>
        <v>0</v>
      </c>
    </row>
    <row r="96" spans="1:12" ht="13">
      <c r="A96" s="53"/>
      <c r="B96" s="53"/>
      <c r="C96" s="53"/>
      <c r="D96" s="53"/>
      <c r="E96" s="53"/>
      <c r="F96" s="156"/>
      <c r="G96" s="162"/>
      <c r="H96" s="159">
        <f t="shared" si="4"/>
        <v>0</v>
      </c>
      <c r="J96" s="156"/>
      <c r="K96" s="162"/>
      <c r="L96" s="159">
        <f t="shared" si="5"/>
        <v>0</v>
      </c>
    </row>
    <row r="97" spans="1:12" ht="13">
      <c r="A97" s="53"/>
      <c r="B97" s="53"/>
      <c r="C97" s="53"/>
      <c r="D97" s="53"/>
      <c r="E97" s="53"/>
      <c r="F97" s="156"/>
      <c r="G97" s="162"/>
      <c r="H97" s="159">
        <f t="shared" si="4"/>
        <v>0</v>
      </c>
      <c r="J97" s="156"/>
      <c r="K97" s="162"/>
      <c r="L97" s="159">
        <f t="shared" si="5"/>
        <v>0</v>
      </c>
    </row>
    <row r="98" spans="1:12" ht="13">
      <c r="A98" s="53"/>
      <c r="B98" s="53"/>
      <c r="C98" s="53"/>
      <c r="D98" s="53"/>
      <c r="E98" s="53"/>
      <c r="F98" s="156"/>
      <c r="G98" s="162"/>
      <c r="H98" s="159">
        <f t="shared" si="4"/>
        <v>0</v>
      </c>
      <c r="J98" s="156"/>
      <c r="K98" s="162"/>
      <c r="L98" s="159">
        <f t="shared" si="5"/>
        <v>0</v>
      </c>
    </row>
    <row r="99" spans="1:12" ht="13">
      <c r="A99" s="53"/>
      <c r="B99" s="53"/>
      <c r="C99" s="53"/>
      <c r="D99" s="53"/>
      <c r="E99" s="53"/>
      <c r="F99" s="156"/>
      <c r="G99" s="162"/>
      <c r="H99" s="159">
        <f t="shared" si="4"/>
        <v>0</v>
      </c>
      <c r="J99" s="156"/>
      <c r="K99" s="162"/>
      <c r="L99" s="159">
        <f t="shared" si="5"/>
        <v>0</v>
      </c>
    </row>
    <row r="100" spans="1:12" ht="13">
      <c r="A100" s="53"/>
      <c r="B100" s="53"/>
      <c r="C100" s="53"/>
      <c r="D100" s="53"/>
      <c r="E100" s="53"/>
      <c r="F100" s="156"/>
      <c r="G100" s="162"/>
      <c r="H100" s="159">
        <f t="shared" si="4"/>
        <v>0</v>
      </c>
      <c r="J100" s="156"/>
      <c r="K100" s="162"/>
      <c r="L100" s="159">
        <f t="shared" si="5"/>
        <v>0</v>
      </c>
    </row>
    <row r="101" spans="1:12" ht="13">
      <c r="A101" s="53"/>
      <c r="B101" s="53"/>
      <c r="C101" s="53"/>
      <c r="D101" s="53"/>
      <c r="E101" s="53"/>
      <c r="F101" s="156"/>
      <c r="G101" s="162"/>
      <c r="H101" s="159">
        <f t="shared" si="4"/>
        <v>0</v>
      </c>
      <c r="J101" s="156"/>
      <c r="K101" s="162"/>
      <c r="L101" s="159">
        <f t="shared" si="5"/>
        <v>0</v>
      </c>
    </row>
    <row r="102" spans="1:12" ht="13">
      <c r="A102" s="53"/>
      <c r="B102" s="53"/>
      <c r="C102" s="53"/>
      <c r="D102" s="53"/>
      <c r="E102" s="53"/>
      <c r="F102" s="155"/>
      <c r="G102" s="161"/>
      <c r="H102" s="158">
        <f t="shared" si="4"/>
        <v>0</v>
      </c>
      <c r="J102" s="155"/>
      <c r="K102" s="161"/>
      <c r="L102" s="158">
        <f t="shared" si="5"/>
        <v>0</v>
      </c>
    </row>
    <row r="103" spans="1:12" ht="13">
      <c r="A103" s="53"/>
      <c r="B103" s="53"/>
      <c r="C103" s="53"/>
      <c r="D103" s="53"/>
      <c r="E103" s="53"/>
      <c r="F103" s="156"/>
      <c r="G103" s="162"/>
      <c r="H103" s="159">
        <f t="shared" si="4"/>
        <v>0</v>
      </c>
      <c r="J103" s="156"/>
      <c r="K103" s="162"/>
      <c r="L103" s="159">
        <f t="shared" si="5"/>
        <v>0</v>
      </c>
    </row>
    <row r="104" spans="1:12" ht="13">
      <c r="A104" s="53"/>
      <c r="B104" s="53"/>
      <c r="C104" s="53"/>
      <c r="D104" s="53"/>
      <c r="E104" s="53"/>
      <c r="F104" s="156"/>
      <c r="G104" s="162"/>
      <c r="H104" s="159">
        <f t="shared" si="4"/>
        <v>0</v>
      </c>
      <c r="J104" s="156"/>
      <c r="K104" s="162"/>
      <c r="L104" s="159">
        <f t="shared" si="5"/>
        <v>0</v>
      </c>
    </row>
    <row r="105" spans="1:12" ht="13">
      <c r="A105" s="53"/>
      <c r="B105" s="53"/>
      <c r="C105" s="53"/>
      <c r="D105" s="53"/>
      <c r="E105" s="53"/>
      <c r="F105" s="156"/>
      <c r="G105" s="162"/>
      <c r="H105" s="159">
        <f t="shared" si="4"/>
        <v>0</v>
      </c>
      <c r="J105" s="156"/>
      <c r="K105" s="162"/>
      <c r="L105" s="159">
        <f t="shared" si="5"/>
        <v>0</v>
      </c>
    </row>
    <row r="106" spans="1:12" ht="13">
      <c r="A106" s="53"/>
      <c r="B106" s="53"/>
      <c r="C106" s="53"/>
      <c r="D106" s="53"/>
      <c r="E106" s="53"/>
      <c r="F106" s="156"/>
      <c r="G106" s="162"/>
      <c r="H106" s="159">
        <f t="shared" si="4"/>
        <v>0</v>
      </c>
      <c r="J106" s="156"/>
      <c r="K106" s="162"/>
      <c r="L106" s="159">
        <f t="shared" si="5"/>
        <v>0</v>
      </c>
    </row>
    <row r="107" spans="1:12" ht="13">
      <c r="A107" s="53"/>
      <c r="B107" s="53"/>
      <c r="C107" s="53"/>
      <c r="D107" s="53"/>
      <c r="E107" s="53"/>
      <c r="F107" s="156"/>
      <c r="G107" s="162"/>
      <c r="H107" s="159">
        <f t="shared" si="4"/>
        <v>0</v>
      </c>
      <c r="J107" s="156"/>
      <c r="K107" s="162"/>
      <c r="L107" s="159">
        <f t="shared" si="5"/>
        <v>0</v>
      </c>
    </row>
    <row r="108" spans="1:12" ht="13">
      <c r="A108" s="53"/>
      <c r="B108" s="53"/>
      <c r="C108" s="53"/>
      <c r="D108" s="53"/>
      <c r="E108" s="53"/>
      <c r="F108" s="156"/>
      <c r="G108" s="162"/>
      <c r="H108" s="159">
        <f t="shared" si="4"/>
        <v>0</v>
      </c>
      <c r="J108" s="156"/>
      <c r="K108" s="162"/>
      <c r="L108" s="159">
        <f t="shared" si="5"/>
        <v>0</v>
      </c>
    </row>
    <row r="109" spans="1:12" ht="13">
      <c r="A109" s="53"/>
      <c r="B109" s="53"/>
      <c r="C109" s="53"/>
      <c r="D109" s="53"/>
      <c r="E109" s="53"/>
      <c r="F109" s="155"/>
      <c r="G109" s="161"/>
      <c r="H109" s="158">
        <f t="shared" si="4"/>
        <v>0</v>
      </c>
      <c r="J109" s="155"/>
      <c r="K109" s="161"/>
      <c r="L109" s="158">
        <f t="shared" si="5"/>
        <v>0</v>
      </c>
    </row>
    <row r="110" spans="1:12" ht="13">
      <c r="A110" s="53"/>
      <c r="B110" s="53"/>
      <c r="C110" s="53"/>
      <c r="D110" s="53"/>
      <c r="E110" s="53"/>
      <c r="F110" s="156"/>
      <c r="G110" s="162"/>
      <c r="H110" s="159">
        <f t="shared" si="4"/>
        <v>0</v>
      </c>
      <c r="J110" s="156"/>
      <c r="K110" s="162"/>
      <c r="L110" s="159">
        <f t="shared" si="5"/>
        <v>0</v>
      </c>
    </row>
    <row r="111" spans="1:12" ht="13">
      <c r="A111" s="53"/>
      <c r="B111" s="53"/>
      <c r="C111" s="53"/>
      <c r="D111" s="53"/>
      <c r="E111" s="53"/>
      <c r="F111" s="156"/>
      <c r="G111" s="162"/>
      <c r="H111" s="159">
        <f t="shared" si="4"/>
        <v>0</v>
      </c>
      <c r="J111" s="156"/>
      <c r="K111" s="162"/>
      <c r="L111" s="159">
        <f t="shared" si="5"/>
        <v>0</v>
      </c>
    </row>
    <row r="112" spans="1:12" ht="13">
      <c r="A112" s="53"/>
      <c r="B112" s="53"/>
      <c r="C112" s="53"/>
      <c r="D112" s="53"/>
      <c r="E112" s="53"/>
      <c r="F112" s="156"/>
      <c r="G112" s="162"/>
      <c r="H112" s="159">
        <f t="shared" si="4"/>
        <v>0</v>
      </c>
      <c r="J112" s="156"/>
      <c r="K112" s="162"/>
      <c r="L112" s="159">
        <f t="shared" si="5"/>
        <v>0</v>
      </c>
    </row>
    <row r="113" spans="1:12" ht="13">
      <c r="A113" s="53"/>
      <c r="B113" s="53"/>
      <c r="C113" s="53"/>
      <c r="D113" s="53"/>
      <c r="E113" s="53"/>
      <c r="F113" s="156"/>
      <c r="G113" s="162"/>
      <c r="H113" s="159">
        <f t="shared" si="4"/>
        <v>0</v>
      </c>
      <c r="J113" s="156"/>
      <c r="K113" s="162"/>
      <c r="L113" s="159">
        <f t="shared" si="5"/>
        <v>0</v>
      </c>
    </row>
    <row r="114" spans="1:12" ht="13">
      <c r="A114" s="53"/>
      <c r="B114" s="53"/>
      <c r="C114" s="53"/>
      <c r="D114" s="53"/>
      <c r="E114" s="53"/>
      <c r="F114" s="156"/>
      <c r="G114" s="162"/>
      <c r="H114" s="159">
        <f t="shared" si="4"/>
        <v>0</v>
      </c>
      <c r="J114" s="156"/>
      <c r="K114" s="162"/>
      <c r="L114" s="159">
        <f t="shared" si="5"/>
        <v>0</v>
      </c>
    </row>
    <row r="115" spans="1:12" ht="13">
      <c r="A115" s="53"/>
      <c r="B115" s="53"/>
      <c r="C115" s="53"/>
      <c r="D115" s="53"/>
      <c r="E115" s="53"/>
      <c r="F115" s="156"/>
      <c r="G115" s="162"/>
      <c r="H115" s="159">
        <f t="shared" si="4"/>
        <v>0</v>
      </c>
      <c r="J115" s="156"/>
      <c r="K115" s="162"/>
      <c r="L115" s="159">
        <f t="shared" si="5"/>
        <v>0</v>
      </c>
    </row>
    <row r="116" spans="1:12" ht="13">
      <c r="A116" s="53"/>
      <c r="B116" s="53"/>
      <c r="C116" s="53"/>
      <c r="D116" s="53"/>
      <c r="E116" s="53"/>
      <c r="F116" s="155"/>
      <c r="G116" s="161"/>
      <c r="H116" s="158">
        <f t="shared" si="4"/>
        <v>0</v>
      </c>
      <c r="J116" s="155"/>
      <c r="K116" s="161"/>
      <c r="L116" s="158">
        <f t="shared" si="5"/>
        <v>0</v>
      </c>
    </row>
    <row r="117" spans="1:12" ht="13">
      <c r="A117" s="53"/>
      <c r="B117" s="53"/>
      <c r="C117" s="53"/>
      <c r="D117" s="53"/>
      <c r="E117" s="53"/>
      <c r="F117" s="156"/>
      <c r="G117" s="162"/>
      <c r="H117" s="159">
        <f t="shared" si="4"/>
        <v>0</v>
      </c>
      <c r="J117" s="156"/>
      <c r="K117" s="162"/>
      <c r="L117" s="159">
        <f t="shared" si="5"/>
        <v>0</v>
      </c>
    </row>
    <row r="118" spans="1:12" ht="13">
      <c r="A118" s="53"/>
      <c r="B118" s="53"/>
      <c r="C118" s="53"/>
      <c r="D118" s="53"/>
      <c r="E118" s="53"/>
      <c r="F118" s="156"/>
      <c r="G118" s="162"/>
      <c r="H118" s="159">
        <f t="shared" si="4"/>
        <v>0</v>
      </c>
      <c r="J118" s="156"/>
      <c r="K118" s="162"/>
      <c r="L118" s="159">
        <f t="shared" si="5"/>
        <v>0</v>
      </c>
    </row>
    <row r="119" spans="1:12" ht="13">
      <c r="A119" s="53"/>
      <c r="B119" s="53"/>
      <c r="C119" s="53"/>
      <c r="D119" s="53"/>
      <c r="E119" s="53"/>
      <c r="F119" s="156"/>
      <c r="G119" s="162"/>
      <c r="H119" s="159">
        <f t="shared" si="4"/>
        <v>0</v>
      </c>
      <c r="J119" s="156"/>
      <c r="K119" s="162"/>
      <c r="L119" s="159">
        <f t="shared" si="5"/>
        <v>0</v>
      </c>
    </row>
    <row r="120" spans="1:12" ht="13">
      <c r="A120" s="53"/>
      <c r="B120" s="53"/>
      <c r="C120" s="53"/>
      <c r="D120" s="53"/>
      <c r="E120" s="53"/>
      <c r="F120" s="156"/>
      <c r="G120" s="162"/>
      <c r="H120" s="159">
        <f t="shared" si="4"/>
        <v>0</v>
      </c>
      <c r="J120" s="156"/>
      <c r="K120" s="162"/>
      <c r="L120" s="159">
        <f t="shared" si="5"/>
        <v>0</v>
      </c>
    </row>
    <row r="121" spans="1:12" ht="13">
      <c r="A121" s="53"/>
      <c r="B121" s="53"/>
      <c r="C121" s="53"/>
      <c r="D121" s="53"/>
      <c r="E121" s="53"/>
      <c r="F121" s="156"/>
      <c r="G121" s="162"/>
      <c r="H121" s="159">
        <f t="shared" si="4"/>
        <v>0</v>
      </c>
      <c r="J121" s="156"/>
      <c r="K121" s="162"/>
      <c r="L121" s="159">
        <f t="shared" si="5"/>
        <v>0</v>
      </c>
    </row>
    <row r="122" spans="1:12" ht="13">
      <c r="A122" s="53"/>
      <c r="B122" s="53"/>
      <c r="C122" s="53"/>
      <c r="D122" s="53"/>
      <c r="E122" s="53"/>
      <c r="F122" s="156"/>
      <c r="G122" s="162"/>
      <c r="H122" s="159">
        <f t="shared" si="4"/>
        <v>0</v>
      </c>
      <c r="J122" s="156"/>
      <c r="K122" s="162"/>
      <c r="L122" s="159">
        <f t="shared" si="5"/>
        <v>0</v>
      </c>
    </row>
    <row r="123" spans="1:12" ht="13">
      <c r="A123" s="53"/>
      <c r="B123" s="53"/>
      <c r="C123" s="53"/>
      <c r="D123" s="53"/>
      <c r="E123" s="53"/>
      <c r="F123" s="155"/>
      <c r="G123" s="161"/>
      <c r="H123" s="158">
        <f t="shared" si="4"/>
        <v>0</v>
      </c>
      <c r="J123" s="155"/>
      <c r="K123" s="161"/>
      <c r="L123" s="158">
        <f t="shared" si="5"/>
        <v>0</v>
      </c>
    </row>
    <row r="124" spans="1:12" ht="13">
      <c r="A124" s="53"/>
      <c r="B124" s="53"/>
      <c r="C124" s="53"/>
      <c r="D124" s="53"/>
      <c r="E124" s="53"/>
      <c r="F124" s="156"/>
      <c r="G124" s="162"/>
      <c r="H124" s="159">
        <f t="shared" si="4"/>
        <v>0</v>
      </c>
      <c r="J124" s="156"/>
      <c r="K124" s="162"/>
      <c r="L124" s="159">
        <f t="shared" si="5"/>
        <v>0</v>
      </c>
    </row>
    <row r="125" spans="1:12" ht="13">
      <c r="A125" s="53"/>
      <c r="B125" s="53"/>
      <c r="C125" s="53"/>
      <c r="D125" s="53"/>
      <c r="E125" s="53"/>
      <c r="F125" s="156"/>
      <c r="G125" s="162"/>
      <c r="H125" s="159">
        <f t="shared" si="4"/>
        <v>0</v>
      </c>
      <c r="J125" s="156"/>
      <c r="K125" s="162"/>
      <c r="L125" s="159">
        <f t="shared" si="5"/>
        <v>0</v>
      </c>
    </row>
    <row r="126" spans="1:12" ht="13">
      <c r="A126" s="53"/>
      <c r="B126" s="53"/>
      <c r="C126" s="53"/>
      <c r="D126" s="53"/>
      <c r="E126" s="53"/>
      <c r="F126" s="156"/>
      <c r="G126" s="162"/>
      <c r="H126" s="159">
        <f t="shared" si="4"/>
        <v>0</v>
      </c>
      <c r="J126" s="156"/>
      <c r="K126" s="162"/>
      <c r="L126" s="159">
        <f t="shared" si="5"/>
        <v>0</v>
      </c>
    </row>
    <row r="127" spans="1:12" ht="13">
      <c r="A127" s="53"/>
      <c r="B127" s="53"/>
      <c r="C127" s="53"/>
      <c r="D127" s="53"/>
      <c r="E127" s="53"/>
      <c r="F127" s="156"/>
      <c r="G127" s="162"/>
      <c r="H127" s="159">
        <f t="shared" si="4"/>
        <v>0</v>
      </c>
      <c r="J127" s="156"/>
      <c r="K127" s="162"/>
      <c r="L127" s="159">
        <f t="shared" si="5"/>
        <v>0</v>
      </c>
    </row>
    <row r="128" spans="1:12" ht="13">
      <c r="A128" s="53"/>
      <c r="B128" s="53"/>
      <c r="C128" s="53"/>
      <c r="D128" s="53"/>
      <c r="E128" s="53"/>
      <c r="F128" s="156"/>
      <c r="G128" s="162"/>
      <c r="H128" s="159">
        <f t="shared" si="4"/>
        <v>0</v>
      </c>
      <c r="J128" s="156"/>
      <c r="K128" s="162"/>
      <c r="L128" s="159">
        <f t="shared" si="5"/>
        <v>0</v>
      </c>
    </row>
    <row r="129" spans="1:12" ht="13">
      <c r="A129" s="53"/>
      <c r="B129" s="53"/>
      <c r="C129" s="53"/>
      <c r="D129" s="53"/>
      <c r="E129" s="53"/>
      <c r="F129" s="156"/>
      <c r="G129" s="162"/>
      <c r="H129" s="159">
        <f t="shared" si="4"/>
        <v>0</v>
      </c>
      <c r="J129" s="156"/>
      <c r="K129" s="162"/>
      <c r="L129" s="159">
        <f t="shared" si="5"/>
        <v>0</v>
      </c>
    </row>
    <row r="130" spans="1:12" ht="13">
      <c r="A130" s="53"/>
      <c r="B130" s="53"/>
      <c r="C130" s="53"/>
      <c r="D130" s="53"/>
      <c r="E130" s="53"/>
      <c r="F130" s="155"/>
      <c r="G130" s="161"/>
      <c r="H130" s="158">
        <f t="shared" si="4"/>
        <v>0</v>
      </c>
      <c r="J130" s="155"/>
      <c r="K130" s="161"/>
      <c r="L130" s="158">
        <f t="shared" si="5"/>
        <v>0</v>
      </c>
    </row>
    <row r="131" spans="1:12" ht="13">
      <c r="A131" s="53"/>
      <c r="B131" s="53"/>
      <c r="C131" s="53"/>
      <c r="D131" s="53"/>
      <c r="E131" s="53"/>
      <c r="F131" s="156"/>
      <c r="G131" s="162"/>
      <c r="H131" s="159">
        <f t="shared" si="4"/>
        <v>0</v>
      </c>
      <c r="J131" s="156"/>
      <c r="K131" s="162"/>
      <c r="L131" s="159">
        <f t="shared" si="5"/>
        <v>0</v>
      </c>
    </row>
    <row r="132" spans="1:12" ht="13">
      <c r="A132" s="53"/>
      <c r="B132" s="53"/>
      <c r="C132" s="53"/>
      <c r="D132" s="53"/>
      <c r="E132" s="53"/>
      <c r="F132" s="156"/>
      <c r="G132" s="162"/>
      <c r="H132" s="159">
        <f t="shared" si="4"/>
        <v>0</v>
      </c>
      <c r="J132" s="156"/>
      <c r="K132" s="162"/>
      <c r="L132" s="159">
        <f t="shared" si="5"/>
        <v>0</v>
      </c>
    </row>
    <row r="133" spans="1:12" ht="13">
      <c r="A133" s="53"/>
      <c r="B133" s="53"/>
      <c r="C133" s="53"/>
      <c r="D133" s="53"/>
      <c r="E133" s="53"/>
      <c r="F133" s="156"/>
      <c r="G133" s="162"/>
      <c r="H133" s="159">
        <f t="shared" si="4"/>
        <v>0</v>
      </c>
      <c r="J133" s="156"/>
      <c r="K133" s="162"/>
      <c r="L133" s="159">
        <f t="shared" si="5"/>
        <v>0</v>
      </c>
    </row>
    <row r="134" spans="1:12" ht="13">
      <c r="A134" s="53"/>
      <c r="B134" s="53"/>
      <c r="C134" s="53"/>
      <c r="D134" s="53"/>
      <c r="E134" s="53"/>
      <c r="F134" s="156"/>
      <c r="G134" s="162"/>
      <c r="H134" s="159">
        <f t="shared" si="4"/>
        <v>0</v>
      </c>
      <c r="J134" s="156"/>
      <c r="K134" s="162"/>
      <c r="L134" s="159">
        <f t="shared" si="5"/>
        <v>0</v>
      </c>
    </row>
    <row r="135" spans="1:12" ht="13">
      <c r="A135" s="53"/>
      <c r="B135" s="53"/>
      <c r="C135" s="53"/>
      <c r="D135" s="53"/>
      <c r="E135" s="53"/>
      <c r="F135" s="156"/>
      <c r="G135" s="162"/>
      <c r="H135" s="159">
        <f t="shared" si="4"/>
        <v>0</v>
      </c>
      <c r="J135" s="156"/>
      <c r="K135" s="162"/>
      <c r="L135" s="159">
        <f t="shared" si="5"/>
        <v>0</v>
      </c>
    </row>
    <row r="136" spans="1:12" ht="13">
      <c r="A136" s="53"/>
      <c r="B136" s="53"/>
      <c r="C136" s="53"/>
      <c r="D136" s="53"/>
      <c r="E136" s="53"/>
      <c r="F136" s="156"/>
      <c r="G136" s="162"/>
      <c r="H136" s="159">
        <f t="shared" si="4"/>
        <v>0</v>
      </c>
      <c r="J136" s="156"/>
      <c r="K136" s="162"/>
      <c r="L136" s="159">
        <f t="shared" si="5"/>
        <v>0</v>
      </c>
    </row>
    <row r="137" spans="1:12" ht="13">
      <c r="A137" s="53"/>
      <c r="B137" s="53"/>
      <c r="C137" s="53"/>
      <c r="D137" s="53"/>
      <c r="E137" s="53"/>
      <c r="F137" s="155"/>
      <c r="G137" s="161"/>
      <c r="H137" s="158">
        <f t="shared" si="4"/>
        <v>0</v>
      </c>
      <c r="J137" s="155"/>
      <c r="K137" s="161"/>
      <c r="L137" s="158">
        <f t="shared" si="5"/>
        <v>0</v>
      </c>
    </row>
    <row r="138" spans="1:12" ht="13">
      <c r="A138" s="53"/>
      <c r="B138" s="53"/>
      <c r="C138" s="53"/>
      <c r="D138" s="53"/>
      <c r="E138" s="53"/>
      <c r="F138" s="156"/>
      <c r="G138" s="162"/>
      <c r="H138" s="159">
        <f t="shared" si="4"/>
        <v>0</v>
      </c>
      <c r="J138" s="156"/>
      <c r="K138" s="162"/>
      <c r="L138" s="159">
        <f t="shared" si="5"/>
        <v>0</v>
      </c>
    </row>
    <row r="139" spans="1:12" ht="13">
      <c r="A139" s="53"/>
      <c r="B139" s="53"/>
      <c r="C139" s="53"/>
      <c r="D139" s="53"/>
      <c r="E139" s="53"/>
      <c r="F139" s="156"/>
      <c r="G139" s="162"/>
      <c r="H139" s="159">
        <f t="shared" si="4"/>
        <v>0</v>
      </c>
      <c r="J139" s="156"/>
      <c r="K139" s="162"/>
      <c r="L139" s="159">
        <f t="shared" si="5"/>
        <v>0</v>
      </c>
    </row>
    <row r="140" spans="1:12" ht="13">
      <c r="A140" s="53"/>
      <c r="B140" s="53"/>
      <c r="C140" s="53"/>
      <c r="D140" s="53"/>
      <c r="E140" s="53"/>
      <c r="F140" s="156"/>
      <c r="G140" s="162"/>
      <c r="H140" s="159">
        <f t="shared" si="4"/>
        <v>0</v>
      </c>
      <c r="J140" s="156"/>
      <c r="K140" s="162"/>
      <c r="L140" s="159">
        <f t="shared" si="5"/>
        <v>0</v>
      </c>
    </row>
    <row r="141" spans="1:12" ht="13">
      <c r="A141" s="53"/>
      <c r="B141" s="53"/>
      <c r="C141" s="53"/>
      <c r="D141" s="53"/>
      <c r="E141" s="53"/>
      <c r="F141" s="156"/>
      <c r="G141" s="162"/>
      <c r="H141" s="159">
        <f t="shared" si="4"/>
        <v>0</v>
      </c>
      <c r="J141" s="156"/>
      <c r="K141" s="162"/>
      <c r="L141" s="159">
        <f t="shared" si="5"/>
        <v>0</v>
      </c>
    </row>
    <row r="142" spans="1:12" ht="13">
      <c r="A142" s="53"/>
      <c r="B142" s="53"/>
      <c r="C142" s="53"/>
      <c r="D142" s="53"/>
      <c r="E142" s="53"/>
      <c r="F142" s="156"/>
      <c r="G142" s="162"/>
      <c r="H142" s="159">
        <f t="shared" si="4"/>
        <v>0</v>
      </c>
      <c r="J142" s="156"/>
      <c r="K142" s="162"/>
      <c r="L142" s="159">
        <f t="shared" si="5"/>
        <v>0</v>
      </c>
    </row>
    <row r="143" spans="1:12" ht="13">
      <c r="A143" s="53"/>
      <c r="B143" s="53"/>
      <c r="C143" s="53"/>
      <c r="D143" s="53"/>
      <c r="E143" s="53"/>
      <c r="F143" s="156"/>
      <c r="G143" s="162"/>
      <c r="H143" s="159">
        <f t="shared" si="4"/>
        <v>0</v>
      </c>
      <c r="J143" s="156"/>
      <c r="K143" s="162"/>
      <c r="L143" s="159">
        <f t="shared" si="5"/>
        <v>0</v>
      </c>
    </row>
    <row r="144" spans="1:12" ht="13">
      <c r="A144" s="53"/>
      <c r="B144" s="53"/>
      <c r="C144" s="53"/>
      <c r="D144" s="53"/>
      <c r="E144" s="53"/>
      <c r="F144" s="155"/>
      <c r="G144" s="161"/>
      <c r="H144" s="158">
        <f t="shared" si="4"/>
        <v>0</v>
      </c>
      <c r="J144" s="155"/>
      <c r="K144" s="161"/>
      <c r="L144" s="158">
        <f t="shared" si="5"/>
        <v>0</v>
      </c>
    </row>
    <row r="145" spans="1:12" ht="13">
      <c r="A145" s="53"/>
      <c r="B145" s="53"/>
      <c r="C145" s="53"/>
      <c r="D145" s="53"/>
      <c r="E145" s="53"/>
      <c r="F145" s="156"/>
      <c r="G145" s="162"/>
      <c r="H145" s="159">
        <f t="shared" si="4"/>
        <v>0</v>
      </c>
      <c r="J145" s="156"/>
      <c r="K145" s="162"/>
      <c r="L145" s="159">
        <f t="shared" si="5"/>
        <v>0</v>
      </c>
    </row>
    <row r="146" spans="1:12" ht="13">
      <c r="A146" s="53"/>
      <c r="B146" s="53"/>
      <c r="C146" s="53"/>
      <c r="D146" s="53"/>
      <c r="E146" s="53"/>
      <c r="F146" s="156"/>
      <c r="G146" s="162"/>
      <c r="H146" s="159">
        <f t="shared" si="4"/>
        <v>0</v>
      </c>
      <c r="J146" s="156"/>
      <c r="K146" s="162"/>
      <c r="L146" s="159">
        <f t="shared" si="5"/>
        <v>0</v>
      </c>
    </row>
    <row r="147" spans="1:12" ht="13">
      <c r="A147" s="53"/>
      <c r="B147" s="53"/>
      <c r="C147" s="53"/>
      <c r="D147" s="53"/>
      <c r="E147" s="53"/>
      <c r="F147" s="156"/>
      <c r="G147" s="162"/>
      <c r="H147" s="159">
        <f t="shared" si="4"/>
        <v>0</v>
      </c>
      <c r="J147" s="156"/>
      <c r="K147" s="162"/>
      <c r="L147" s="159">
        <f t="shared" si="5"/>
        <v>0</v>
      </c>
    </row>
    <row r="148" spans="1:12" ht="13">
      <c r="A148" s="53"/>
      <c r="B148" s="53"/>
      <c r="C148" s="53"/>
      <c r="D148" s="53"/>
      <c r="E148" s="53"/>
      <c r="F148" s="156"/>
      <c r="G148" s="162"/>
      <c r="H148" s="159">
        <f t="shared" ref="H148:H149" si="6">IF(F148*G148=0,0,F148*G148)</f>
        <v>0</v>
      </c>
      <c r="J148" s="156"/>
      <c r="K148" s="162"/>
      <c r="L148" s="159">
        <f t="shared" ref="L148:L149" si="7">IF(J148*K148=0,0,J148*K148)</f>
        <v>0</v>
      </c>
    </row>
    <row r="149" spans="1:12" ht="13">
      <c r="A149" s="53"/>
      <c r="B149" s="53"/>
      <c r="C149" s="53"/>
      <c r="D149" s="53"/>
      <c r="E149" s="53"/>
      <c r="F149" s="156"/>
      <c r="G149" s="162"/>
      <c r="H149" s="159">
        <f t="shared" si="6"/>
        <v>0</v>
      </c>
      <c r="J149" s="156"/>
      <c r="K149" s="162"/>
      <c r="L149" s="159">
        <f t="shared" si="7"/>
        <v>0</v>
      </c>
    </row>
  </sheetData>
  <sheetProtection algorithmName="SHA-512" hashValue="5aJAt404iw/sOAffIcj2riWTcActDrm6Nal4795fbBKd1zTynCyRzlAejszCmfg1cX+FIy3rtO/vUv+/viRgeA==" saltValue="L+EE/UaDelxgK2K0856fEQ==" spinCount="100000" sheet="1" objects="1" scenarios="1" sort="0" autoFilter="0" pivotTables="0"/>
  <autoFilter ref="A9:L9" xr:uid="{00000000-0009-0000-0000-000007000000}"/>
  <mergeCells count="5">
    <mergeCell ref="A7:E7"/>
    <mergeCell ref="F7:H7"/>
    <mergeCell ref="F4:H4"/>
    <mergeCell ref="J4:L4"/>
    <mergeCell ref="J7:L7"/>
  </mergeCells>
  <conditionalFormatting sqref="A11:G149">
    <cfRule type="expression" dxfId="34" priority="6">
      <formula>$A$1=TRUE</formula>
    </cfRule>
  </conditionalFormatting>
  <conditionalFormatting sqref="F11:L149">
    <cfRule type="cellIs" dxfId="33" priority="1" operator="lessThan">
      <formula>0</formula>
    </cfRule>
  </conditionalFormatting>
  <conditionalFormatting sqref="H11:H149">
    <cfRule type="cellIs" dxfId="32" priority="5" operator="equal">
      <formula>0</formula>
    </cfRule>
  </conditionalFormatting>
  <conditionalFormatting sqref="J11:K149">
    <cfRule type="expression" dxfId="31" priority="3">
      <formula>$A$1=TRUE</formula>
    </cfRule>
  </conditionalFormatting>
  <conditionalFormatting sqref="L11:L149">
    <cfRule type="cellIs" dxfId="30"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1 L13:L70 L12 M12:N12 M11:N11 M13:N70"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Voorblad!$B$63</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1"/>
      <c r="G4" s="321"/>
      <c r="H4" s="321"/>
      <c r="I4" s="253"/>
      <c r="J4" s="321"/>
      <c r="K4" s="321"/>
      <c r="L4" s="321"/>
    </row>
    <row r="5" spans="1:12" ht="12.75" hidden="1" customHeight="1">
      <c r="C5" s="7"/>
      <c r="D5" s="8"/>
      <c r="E5" s="8"/>
      <c r="G5" s="12" t="s">
        <v>147</v>
      </c>
      <c r="H5" s="167">
        <f>SUM(H11:H9998)</f>
        <v>0</v>
      </c>
      <c r="K5" s="12" t="s">
        <v>147</v>
      </c>
      <c r="L5" s="167">
        <f>SUM(L11:L9998)</f>
        <v>0</v>
      </c>
    </row>
    <row r="6" spans="1:12">
      <c r="B6" s="1" t="str">
        <f>Voorblad!B4</f>
        <v>Begrotingsformat incl. voortgangs- en eindrapportage</v>
      </c>
      <c r="C6" s="7"/>
      <c r="D6" s="8"/>
      <c r="E6" s="8"/>
      <c r="F6" s="9"/>
      <c r="G6" s="7"/>
      <c r="H6" s="7"/>
      <c r="J6" s="9"/>
      <c r="K6" s="7"/>
      <c r="L6" s="7"/>
    </row>
    <row r="7" spans="1:12" s="18" customFormat="1" ht="13">
      <c r="A7" s="315" t="s">
        <v>168</v>
      </c>
      <c r="B7" s="316"/>
      <c r="C7" s="316"/>
      <c r="D7" s="316"/>
      <c r="E7" s="316"/>
      <c r="F7" s="317" t="s">
        <v>68</v>
      </c>
      <c r="G7" s="318"/>
      <c r="H7" s="318"/>
      <c r="J7" s="319" t="s">
        <v>80</v>
      </c>
      <c r="K7" s="320"/>
      <c r="L7" s="320"/>
    </row>
    <row r="8" spans="1:12" s="18" customFormat="1" ht="13">
      <c r="A8" s="34" t="s">
        <v>149</v>
      </c>
      <c r="B8" s="34" t="s">
        <v>150</v>
      </c>
      <c r="C8" s="35" t="s">
        <v>151</v>
      </c>
      <c r="D8" s="36" t="s">
        <v>152</v>
      </c>
      <c r="E8" s="36" t="s">
        <v>153</v>
      </c>
      <c r="F8" s="37" t="s">
        <v>154</v>
      </c>
      <c r="G8" s="43" t="s">
        <v>155</v>
      </c>
      <c r="H8" s="43" t="s">
        <v>156</v>
      </c>
      <c r="J8" s="37" t="s">
        <v>157</v>
      </c>
      <c r="K8" s="43" t="s">
        <v>158</v>
      </c>
      <c r="L8" s="43" t="s">
        <v>159</v>
      </c>
    </row>
    <row r="9" spans="1:12" s="18" customFormat="1" ht="13.5" thickBot="1">
      <c r="A9" s="128" t="s">
        <v>160</v>
      </c>
      <c r="B9" s="128" t="s">
        <v>161</v>
      </c>
      <c r="C9" s="129" t="s">
        <v>135</v>
      </c>
      <c r="D9" s="130" t="s">
        <v>162</v>
      </c>
      <c r="E9" s="130" t="s">
        <v>163</v>
      </c>
      <c r="F9" s="163" t="s">
        <v>164</v>
      </c>
      <c r="G9" s="129" t="s">
        <v>165</v>
      </c>
      <c r="H9" s="129" t="s">
        <v>8</v>
      </c>
      <c r="I9" s="124"/>
      <c r="J9" s="163" t="s">
        <v>164</v>
      </c>
      <c r="K9" s="129" t="s">
        <v>165</v>
      </c>
      <c r="L9" s="129" t="s">
        <v>8</v>
      </c>
    </row>
    <row r="10" spans="1:12" ht="14" thickTop="1" thickBot="1">
      <c r="A10" s="131" t="s">
        <v>77</v>
      </c>
      <c r="B10" s="131" t="s">
        <v>77</v>
      </c>
      <c r="C10" s="131" t="s">
        <v>77</v>
      </c>
      <c r="D10" s="132"/>
      <c r="E10" s="131" t="s">
        <v>77</v>
      </c>
      <c r="F10" s="131" t="s">
        <v>77</v>
      </c>
      <c r="G10" s="125" t="s">
        <v>77</v>
      </c>
      <c r="H10" s="126">
        <f>SUM(H11:H9998)</f>
        <v>0</v>
      </c>
      <c r="I10" s="127"/>
      <c r="J10" s="131" t="s">
        <v>77</v>
      </c>
      <c r="K10" s="125" t="s">
        <v>77</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c r="J84" s="156"/>
      <c r="K84" s="162"/>
      <c r="L84" s="159"/>
    </row>
    <row r="85" spans="1:12" ht="13">
      <c r="A85" s="53"/>
      <c r="B85" s="53"/>
      <c r="C85" s="53"/>
      <c r="D85" s="53"/>
      <c r="E85" s="53"/>
      <c r="F85" s="156"/>
      <c r="G85" s="162"/>
      <c r="H85" s="159"/>
      <c r="J85" s="156"/>
      <c r="K85" s="162"/>
      <c r="L85" s="159"/>
    </row>
    <row r="86" spans="1:12" ht="13">
      <c r="A86" s="53"/>
      <c r="B86" s="53"/>
      <c r="C86" s="53"/>
      <c r="D86" s="53"/>
      <c r="E86" s="53"/>
      <c r="F86" s="156"/>
      <c r="G86" s="162"/>
      <c r="H86" s="159"/>
      <c r="J86" s="156"/>
      <c r="K86" s="162"/>
      <c r="L86" s="159"/>
    </row>
    <row r="87" spans="1:12" ht="13">
      <c r="A87" s="53"/>
      <c r="B87" s="53"/>
      <c r="C87" s="53"/>
      <c r="D87" s="53"/>
      <c r="E87" s="53"/>
      <c r="F87" s="156"/>
      <c r="G87" s="162"/>
      <c r="H87" s="159"/>
      <c r="J87" s="156"/>
      <c r="K87" s="162"/>
      <c r="L87" s="159"/>
    </row>
    <row r="88" spans="1:12" ht="13">
      <c r="A88" s="53"/>
      <c r="B88" s="53"/>
      <c r="C88" s="53"/>
      <c r="D88" s="53"/>
      <c r="E88" s="53"/>
      <c r="F88" s="155"/>
      <c r="G88" s="161"/>
      <c r="H88" s="158"/>
      <c r="J88" s="155"/>
      <c r="K88" s="161"/>
      <c r="L88" s="158"/>
    </row>
    <row r="89" spans="1:12" ht="13">
      <c r="A89" s="53"/>
      <c r="B89" s="53"/>
      <c r="C89" s="53"/>
      <c r="D89" s="53"/>
      <c r="E89" s="53"/>
      <c r="F89" s="156"/>
      <c r="G89" s="162"/>
      <c r="H89" s="159"/>
      <c r="J89" s="156"/>
      <c r="K89" s="162"/>
      <c r="L89" s="159"/>
    </row>
    <row r="90" spans="1:12" ht="13">
      <c r="A90" s="53"/>
      <c r="B90" s="53"/>
      <c r="C90" s="53"/>
      <c r="D90" s="53"/>
      <c r="E90" s="53"/>
      <c r="F90" s="156"/>
      <c r="G90" s="162"/>
      <c r="H90" s="159"/>
      <c r="J90" s="156"/>
      <c r="K90" s="162"/>
      <c r="L90" s="159"/>
    </row>
    <row r="91" spans="1:12" ht="13">
      <c r="A91" s="53"/>
      <c r="B91" s="53"/>
      <c r="C91" s="53"/>
      <c r="D91" s="53"/>
      <c r="E91" s="53"/>
      <c r="F91" s="156"/>
      <c r="G91" s="162"/>
      <c r="H91" s="159"/>
      <c r="J91" s="156"/>
      <c r="K91" s="162"/>
      <c r="L91" s="159"/>
    </row>
    <row r="92" spans="1:12" ht="13">
      <c r="A92" s="53"/>
      <c r="B92" s="53"/>
      <c r="C92" s="53"/>
      <c r="D92" s="53"/>
      <c r="E92" s="53"/>
      <c r="F92" s="156"/>
      <c r="G92" s="162"/>
      <c r="H92" s="159"/>
      <c r="J92" s="156"/>
      <c r="K92" s="162"/>
      <c r="L92" s="159"/>
    </row>
    <row r="93" spans="1:12" ht="13">
      <c r="A93" s="53"/>
      <c r="B93" s="53"/>
      <c r="C93" s="53"/>
      <c r="D93" s="53"/>
      <c r="E93" s="53"/>
      <c r="F93" s="156"/>
      <c r="G93" s="162"/>
      <c r="H93" s="159"/>
      <c r="J93" s="156"/>
      <c r="K93" s="162"/>
      <c r="L93" s="159"/>
    </row>
    <row r="94" spans="1:12" ht="13">
      <c r="A94" s="53"/>
      <c r="B94" s="53"/>
      <c r="C94" s="53"/>
      <c r="D94" s="53"/>
      <c r="E94" s="53"/>
      <c r="F94" s="156"/>
      <c r="G94" s="162"/>
      <c r="H94" s="159"/>
      <c r="J94" s="156"/>
      <c r="K94" s="162"/>
      <c r="L94" s="159"/>
    </row>
    <row r="95" spans="1:12" ht="13">
      <c r="A95" s="53"/>
      <c r="B95" s="53"/>
      <c r="C95" s="53"/>
      <c r="D95" s="53"/>
      <c r="E95" s="53"/>
      <c r="F95" s="155"/>
      <c r="G95" s="161"/>
      <c r="H95" s="158"/>
      <c r="J95" s="155"/>
      <c r="K95" s="161"/>
      <c r="L95" s="158"/>
    </row>
    <row r="96" spans="1:12" ht="13">
      <c r="A96" s="53"/>
      <c r="B96" s="53"/>
      <c r="C96" s="53"/>
      <c r="D96" s="53"/>
      <c r="E96" s="53"/>
      <c r="F96" s="156"/>
      <c r="G96" s="162"/>
      <c r="H96" s="159"/>
      <c r="J96" s="156"/>
      <c r="K96" s="162"/>
      <c r="L96" s="159"/>
    </row>
    <row r="97" spans="1:12" ht="13">
      <c r="A97" s="53"/>
      <c r="B97" s="53"/>
      <c r="C97" s="53"/>
      <c r="D97" s="53"/>
      <c r="E97" s="53"/>
      <c r="F97" s="156"/>
      <c r="G97" s="162"/>
      <c r="H97" s="159"/>
      <c r="J97" s="156"/>
      <c r="K97" s="162"/>
      <c r="L97" s="159"/>
    </row>
    <row r="98" spans="1:12" ht="13">
      <c r="A98" s="53"/>
      <c r="B98" s="53"/>
      <c r="C98" s="53"/>
      <c r="D98" s="53"/>
      <c r="E98" s="53"/>
      <c r="F98" s="156"/>
      <c r="G98" s="162"/>
      <c r="H98" s="159"/>
      <c r="J98" s="156"/>
      <c r="K98" s="162"/>
      <c r="L98" s="159"/>
    </row>
    <row r="99" spans="1:12" ht="13">
      <c r="A99" s="53"/>
      <c r="B99" s="53"/>
      <c r="C99" s="53"/>
      <c r="D99" s="53"/>
      <c r="E99" s="53"/>
      <c r="F99" s="156"/>
      <c r="G99" s="162"/>
      <c r="H99" s="159"/>
      <c r="J99" s="156"/>
      <c r="K99" s="162"/>
      <c r="L99" s="159"/>
    </row>
    <row r="100" spans="1:12" ht="13">
      <c r="A100" s="53"/>
      <c r="B100" s="53"/>
      <c r="C100" s="53"/>
      <c r="D100" s="53"/>
      <c r="E100" s="53"/>
      <c r="F100" s="156"/>
      <c r="G100" s="162"/>
      <c r="H100" s="159"/>
      <c r="J100" s="156"/>
      <c r="K100" s="162"/>
      <c r="L100" s="159"/>
    </row>
    <row r="101" spans="1:12" ht="13">
      <c r="A101" s="53"/>
      <c r="B101" s="53"/>
      <c r="C101" s="53"/>
      <c r="D101" s="53"/>
      <c r="E101" s="53"/>
      <c r="F101" s="156"/>
      <c r="G101" s="162"/>
      <c r="H101" s="159"/>
      <c r="J101" s="156"/>
      <c r="K101" s="162"/>
      <c r="L101" s="159"/>
    </row>
    <row r="102" spans="1:12" ht="13">
      <c r="A102" s="53"/>
      <c r="B102" s="53"/>
      <c r="C102" s="53"/>
      <c r="D102" s="53"/>
      <c r="E102" s="53"/>
      <c r="F102" s="155"/>
      <c r="G102" s="161"/>
      <c r="H102" s="158"/>
      <c r="J102" s="155"/>
      <c r="K102" s="161"/>
      <c r="L102" s="158"/>
    </row>
    <row r="103" spans="1:12" ht="13">
      <c r="A103" s="53"/>
      <c r="B103" s="53"/>
      <c r="C103" s="53"/>
      <c r="D103" s="53"/>
      <c r="E103" s="53"/>
      <c r="F103" s="156"/>
      <c r="G103" s="162"/>
      <c r="H103" s="159"/>
      <c r="J103" s="156"/>
      <c r="K103" s="162"/>
      <c r="L103" s="159"/>
    </row>
    <row r="104" spans="1:12" ht="13">
      <c r="A104" s="53"/>
      <c r="B104" s="53"/>
      <c r="C104" s="53"/>
      <c r="D104" s="53"/>
      <c r="E104" s="53"/>
      <c r="F104" s="156"/>
      <c r="G104" s="162"/>
      <c r="H104" s="159"/>
      <c r="J104" s="156"/>
      <c r="K104" s="162"/>
      <c r="L104" s="159"/>
    </row>
    <row r="105" spans="1:12" ht="13">
      <c r="A105" s="53"/>
      <c r="B105" s="53"/>
      <c r="C105" s="53"/>
      <c r="D105" s="53"/>
      <c r="E105" s="53"/>
      <c r="F105" s="156"/>
      <c r="G105" s="162"/>
      <c r="H105" s="159"/>
      <c r="J105" s="156"/>
      <c r="K105" s="162"/>
      <c r="L105" s="159"/>
    </row>
    <row r="106" spans="1:12" ht="13">
      <c r="A106" s="53"/>
      <c r="B106" s="53"/>
      <c r="C106" s="53"/>
      <c r="D106" s="53"/>
      <c r="E106" s="53"/>
      <c r="F106" s="156"/>
      <c r="G106" s="162"/>
      <c r="H106" s="159"/>
      <c r="J106" s="156"/>
      <c r="K106" s="162"/>
      <c r="L106" s="159"/>
    </row>
    <row r="107" spans="1:12" ht="13">
      <c r="A107" s="53"/>
      <c r="B107" s="53"/>
      <c r="C107" s="53"/>
      <c r="D107" s="53"/>
      <c r="E107" s="53"/>
      <c r="F107" s="156"/>
      <c r="G107" s="162"/>
      <c r="H107" s="159"/>
      <c r="J107" s="156"/>
      <c r="K107" s="162"/>
      <c r="L107" s="159"/>
    </row>
    <row r="108" spans="1:12" ht="13">
      <c r="A108" s="53"/>
      <c r="B108" s="53"/>
      <c r="C108" s="53"/>
      <c r="D108" s="53"/>
      <c r="E108" s="53"/>
      <c r="F108" s="156"/>
      <c r="G108" s="162"/>
      <c r="H108" s="159"/>
      <c r="J108" s="156"/>
      <c r="K108" s="162"/>
      <c r="L108" s="159"/>
    </row>
    <row r="109" spans="1:12" ht="13">
      <c r="A109" s="53"/>
      <c r="B109" s="53"/>
      <c r="C109" s="53"/>
      <c r="D109" s="53"/>
      <c r="E109" s="53"/>
      <c r="F109" s="155"/>
      <c r="G109" s="161"/>
      <c r="H109" s="158"/>
      <c r="J109" s="155"/>
      <c r="K109" s="161"/>
      <c r="L109" s="158"/>
    </row>
    <row r="110" spans="1:12" ht="13">
      <c r="A110" s="53"/>
      <c r="B110" s="53"/>
      <c r="C110" s="53"/>
      <c r="D110" s="53"/>
      <c r="E110" s="53"/>
      <c r="F110" s="156"/>
      <c r="G110" s="162"/>
      <c r="H110" s="159"/>
      <c r="J110" s="156"/>
      <c r="K110" s="162"/>
      <c r="L110" s="159"/>
    </row>
    <row r="111" spans="1:12" ht="13">
      <c r="A111" s="53"/>
      <c r="B111" s="53"/>
      <c r="C111" s="53"/>
      <c r="D111" s="53"/>
      <c r="E111" s="53"/>
      <c r="F111" s="156"/>
      <c r="G111" s="162"/>
      <c r="H111" s="159"/>
      <c r="J111" s="156"/>
      <c r="K111" s="162"/>
      <c r="L111" s="159"/>
    </row>
    <row r="112" spans="1:12" ht="13">
      <c r="A112" s="53"/>
      <c r="B112" s="53"/>
      <c r="C112" s="53"/>
      <c r="D112" s="53"/>
      <c r="E112" s="53"/>
      <c r="F112" s="156"/>
      <c r="G112" s="162"/>
      <c r="H112" s="159"/>
      <c r="J112" s="156"/>
      <c r="K112" s="162"/>
      <c r="L112" s="159"/>
    </row>
    <row r="113" spans="1:12" ht="13">
      <c r="A113" s="53"/>
      <c r="B113" s="53"/>
      <c r="C113" s="53"/>
      <c r="D113" s="53"/>
      <c r="E113" s="53"/>
      <c r="F113" s="156"/>
      <c r="G113" s="162"/>
      <c r="H113" s="159"/>
      <c r="J113" s="156"/>
      <c r="K113" s="162"/>
      <c r="L113" s="159"/>
    </row>
    <row r="114" spans="1:12" ht="13">
      <c r="A114" s="53"/>
      <c r="B114" s="53"/>
      <c r="C114" s="53"/>
      <c r="D114" s="53"/>
      <c r="E114" s="53"/>
      <c r="F114" s="156"/>
      <c r="G114" s="162"/>
      <c r="H114" s="159"/>
      <c r="J114" s="156"/>
      <c r="K114" s="162"/>
      <c r="L114" s="159"/>
    </row>
    <row r="115" spans="1:12" ht="13">
      <c r="A115" s="53"/>
      <c r="B115" s="53"/>
      <c r="C115" s="53"/>
      <c r="D115" s="53"/>
      <c r="E115" s="53"/>
      <c r="F115" s="156"/>
      <c r="G115" s="162"/>
      <c r="H115" s="159"/>
      <c r="J115" s="156"/>
      <c r="K115" s="162"/>
      <c r="L115" s="159"/>
    </row>
    <row r="116" spans="1:12" ht="13">
      <c r="A116" s="53"/>
      <c r="B116" s="53"/>
      <c r="C116" s="53"/>
      <c r="D116" s="53"/>
      <c r="E116" s="53"/>
      <c r="F116" s="155"/>
      <c r="G116" s="161"/>
      <c r="H116" s="158"/>
      <c r="J116" s="155"/>
      <c r="K116" s="161"/>
      <c r="L116" s="158"/>
    </row>
    <row r="117" spans="1:12" ht="13">
      <c r="A117" s="53"/>
      <c r="B117" s="53"/>
      <c r="C117" s="53"/>
      <c r="D117" s="53"/>
      <c r="E117" s="53"/>
      <c r="F117" s="156"/>
      <c r="G117" s="162"/>
      <c r="H117" s="159"/>
      <c r="J117" s="156"/>
      <c r="K117" s="162"/>
      <c r="L117" s="159"/>
    </row>
    <row r="118" spans="1:12" ht="13">
      <c r="A118" s="53"/>
      <c r="B118" s="53"/>
      <c r="C118" s="53"/>
      <c r="D118" s="53"/>
      <c r="E118" s="53"/>
      <c r="F118" s="156"/>
      <c r="G118" s="162"/>
      <c r="H118" s="159"/>
      <c r="J118" s="156"/>
      <c r="K118" s="162"/>
      <c r="L118" s="159"/>
    </row>
    <row r="119" spans="1:12" ht="13">
      <c r="A119" s="53"/>
      <c r="B119" s="53"/>
      <c r="C119" s="53"/>
      <c r="D119" s="53"/>
      <c r="E119" s="53"/>
      <c r="F119" s="156"/>
      <c r="G119" s="162"/>
      <c r="H119" s="159"/>
      <c r="J119" s="156"/>
      <c r="K119" s="162"/>
      <c r="L119" s="159"/>
    </row>
    <row r="120" spans="1:12" ht="13">
      <c r="A120" s="53"/>
      <c r="B120" s="53"/>
      <c r="C120" s="53"/>
      <c r="D120" s="53"/>
      <c r="E120" s="53"/>
      <c r="F120" s="156"/>
      <c r="G120" s="162"/>
      <c r="H120" s="159"/>
      <c r="J120" s="156"/>
      <c r="K120" s="162"/>
      <c r="L120" s="159"/>
    </row>
    <row r="121" spans="1:12" ht="13">
      <c r="A121" s="53"/>
      <c r="B121" s="53"/>
      <c r="C121" s="53"/>
      <c r="D121" s="53"/>
      <c r="E121" s="53"/>
      <c r="F121" s="156"/>
      <c r="G121" s="162"/>
      <c r="H121" s="159"/>
      <c r="J121" s="156"/>
      <c r="K121" s="162"/>
      <c r="L121" s="159"/>
    </row>
    <row r="122" spans="1:12" ht="13">
      <c r="A122" s="53"/>
      <c r="B122" s="53"/>
      <c r="C122" s="53"/>
      <c r="D122" s="53"/>
      <c r="E122" s="53"/>
      <c r="F122" s="156"/>
      <c r="G122" s="162"/>
      <c r="H122" s="159"/>
      <c r="J122" s="156"/>
      <c r="K122" s="162"/>
      <c r="L122" s="159"/>
    </row>
    <row r="123" spans="1:12" ht="13">
      <c r="A123" s="53"/>
      <c r="B123" s="53"/>
      <c r="C123" s="53"/>
      <c r="D123" s="53"/>
      <c r="E123" s="53"/>
      <c r="F123" s="155"/>
      <c r="G123" s="161"/>
      <c r="H123" s="158"/>
      <c r="J123" s="155"/>
      <c r="K123" s="161"/>
      <c r="L123" s="158"/>
    </row>
    <row r="124" spans="1:12" ht="13">
      <c r="A124" s="53"/>
      <c r="B124" s="53"/>
      <c r="C124" s="53"/>
      <c r="D124" s="53"/>
      <c r="E124" s="53"/>
      <c r="F124" s="156"/>
      <c r="G124" s="162"/>
      <c r="H124" s="159"/>
      <c r="J124" s="156"/>
      <c r="K124" s="162"/>
      <c r="L124" s="159"/>
    </row>
    <row r="125" spans="1:12" ht="13">
      <c r="A125" s="53"/>
      <c r="B125" s="53"/>
      <c r="C125" s="53"/>
      <c r="D125" s="53"/>
      <c r="E125" s="53"/>
      <c r="F125" s="156"/>
      <c r="G125" s="162"/>
      <c r="H125" s="159"/>
      <c r="J125" s="156"/>
      <c r="K125" s="162"/>
      <c r="L125" s="159"/>
    </row>
    <row r="126" spans="1:12" ht="13">
      <c r="A126" s="53"/>
      <c r="B126" s="53"/>
      <c r="C126" s="53"/>
      <c r="D126" s="53"/>
      <c r="E126" s="53"/>
      <c r="F126" s="156"/>
      <c r="G126" s="162"/>
      <c r="H126" s="159"/>
      <c r="J126" s="156"/>
      <c r="K126" s="162"/>
      <c r="L126" s="159"/>
    </row>
    <row r="127" spans="1:12" ht="13">
      <c r="A127" s="53"/>
      <c r="B127" s="53"/>
      <c r="C127" s="53"/>
      <c r="D127" s="53"/>
      <c r="E127" s="53"/>
      <c r="F127" s="156"/>
      <c r="G127" s="162"/>
      <c r="H127" s="159"/>
      <c r="J127" s="156"/>
      <c r="K127" s="162"/>
      <c r="L127" s="159"/>
    </row>
    <row r="128" spans="1:12" ht="13">
      <c r="A128" s="53"/>
      <c r="B128" s="53"/>
      <c r="C128" s="53"/>
      <c r="D128" s="53"/>
      <c r="E128" s="53"/>
      <c r="F128" s="156"/>
      <c r="G128" s="162"/>
      <c r="H128" s="159"/>
      <c r="J128" s="156"/>
      <c r="K128" s="162"/>
      <c r="L128" s="159"/>
    </row>
    <row r="129" spans="1:12" ht="13">
      <c r="A129" s="53"/>
      <c r="B129" s="53"/>
      <c r="C129" s="53"/>
      <c r="D129" s="53"/>
      <c r="E129" s="53"/>
      <c r="F129" s="156"/>
      <c r="G129" s="162"/>
      <c r="H129" s="159"/>
      <c r="J129" s="156"/>
      <c r="K129" s="162"/>
      <c r="L129" s="159"/>
    </row>
    <row r="130" spans="1:12" ht="13">
      <c r="A130" s="53"/>
      <c r="B130" s="53"/>
      <c r="C130" s="53"/>
      <c r="D130" s="53"/>
      <c r="E130" s="53"/>
      <c r="F130" s="155"/>
      <c r="G130" s="161"/>
      <c r="H130" s="158"/>
      <c r="J130" s="155"/>
      <c r="K130" s="161"/>
      <c r="L130" s="158"/>
    </row>
    <row r="131" spans="1:12" ht="13">
      <c r="A131" s="53"/>
      <c r="B131" s="53"/>
      <c r="C131" s="53"/>
      <c r="D131" s="53"/>
      <c r="E131" s="53"/>
      <c r="F131" s="156"/>
      <c r="G131" s="162"/>
      <c r="H131" s="159"/>
      <c r="J131" s="156"/>
      <c r="K131" s="162"/>
      <c r="L131" s="159"/>
    </row>
    <row r="132" spans="1:12" ht="13">
      <c r="A132" s="53"/>
      <c r="B132" s="53"/>
      <c r="C132" s="53"/>
      <c r="D132" s="53"/>
      <c r="E132" s="53"/>
      <c r="F132" s="156"/>
      <c r="G132" s="162"/>
      <c r="H132" s="159"/>
      <c r="J132" s="156"/>
      <c r="K132" s="162"/>
      <c r="L132" s="159"/>
    </row>
    <row r="133" spans="1:12" ht="13">
      <c r="A133" s="53"/>
      <c r="B133" s="53"/>
      <c r="C133" s="53"/>
      <c r="D133" s="53"/>
      <c r="E133" s="53"/>
      <c r="F133" s="156"/>
      <c r="G133" s="162"/>
      <c r="H133" s="159"/>
      <c r="J133" s="156"/>
      <c r="K133" s="162"/>
      <c r="L133" s="159"/>
    </row>
    <row r="134" spans="1:12" ht="13">
      <c r="A134" s="53"/>
      <c r="B134" s="53"/>
      <c r="C134" s="53"/>
      <c r="D134" s="53"/>
      <c r="E134" s="53"/>
      <c r="F134" s="156"/>
      <c r="G134" s="162"/>
      <c r="H134" s="159"/>
      <c r="J134" s="156"/>
      <c r="K134" s="162"/>
      <c r="L134" s="159"/>
    </row>
    <row r="135" spans="1:12" ht="13">
      <c r="A135" s="53"/>
      <c r="B135" s="53"/>
      <c r="C135" s="53"/>
      <c r="D135" s="53"/>
      <c r="E135" s="53"/>
      <c r="F135" s="156"/>
      <c r="G135" s="162"/>
      <c r="H135" s="159"/>
      <c r="J135" s="156"/>
      <c r="K135" s="162"/>
      <c r="L135" s="159"/>
    </row>
    <row r="136" spans="1:12" ht="13">
      <c r="A136" s="53"/>
      <c r="B136" s="53"/>
      <c r="C136" s="53"/>
      <c r="D136" s="53"/>
      <c r="E136" s="53"/>
      <c r="F136" s="156"/>
      <c r="G136" s="162"/>
      <c r="H136" s="159"/>
      <c r="J136" s="156"/>
      <c r="K136" s="162"/>
      <c r="L136" s="159"/>
    </row>
    <row r="137" spans="1:12" ht="13">
      <c r="A137" s="53"/>
      <c r="B137" s="53"/>
      <c r="C137" s="53"/>
      <c r="D137" s="53"/>
      <c r="E137" s="53"/>
      <c r="F137" s="155"/>
      <c r="G137" s="161"/>
      <c r="H137" s="158"/>
      <c r="J137" s="155"/>
      <c r="K137" s="161"/>
      <c r="L137" s="158"/>
    </row>
    <row r="138" spans="1:12" ht="13">
      <c r="A138" s="53"/>
      <c r="B138" s="53"/>
      <c r="C138" s="53"/>
      <c r="D138" s="53"/>
      <c r="E138" s="53"/>
      <c r="F138" s="156"/>
      <c r="G138" s="162"/>
      <c r="H138" s="159"/>
      <c r="J138" s="156"/>
      <c r="K138" s="162"/>
      <c r="L138" s="159"/>
    </row>
    <row r="139" spans="1:12" ht="13">
      <c r="A139" s="53"/>
      <c r="B139" s="53"/>
      <c r="C139" s="53"/>
      <c r="D139" s="53"/>
      <c r="E139" s="53"/>
      <c r="F139" s="156"/>
      <c r="G139" s="162"/>
      <c r="H139" s="159"/>
      <c r="J139" s="156"/>
      <c r="K139" s="162"/>
      <c r="L139" s="159"/>
    </row>
    <row r="140" spans="1:12" ht="13">
      <c r="A140" s="53"/>
      <c r="B140" s="53"/>
      <c r="C140" s="53"/>
      <c r="D140" s="53"/>
      <c r="E140" s="53"/>
      <c r="F140" s="156"/>
      <c r="G140" s="162"/>
      <c r="H140" s="159"/>
      <c r="J140" s="156"/>
      <c r="K140" s="162"/>
      <c r="L140" s="159"/>
    </row>
    <row r="141" spans="1:12" ht="13">
      <c r="A141" s="53"/>
      <c r="B141" s="53"/>
      <c r="C141" s="53"/>
      <c r="D141" s="53"/>
      <c r="E141" s="53"/>
      <c r="F141" s="156"/>
      <c r="G141" s="162"/>
      <c r="H141" s="159"/>
      <c r="J141" s="156"/>
      <c r="K141" s="162"/>
      <c r="L141" s="159"/>
    </row>
    <row r="142" spans="1:12" ht="13">
      <c r="A142" s="53"/>
      <c r="B142" s="53"/>
      <c r="C142" s="53"/>
      <c r="D142" s="53"/>
      <c r="E142" s="53"/>
      <c r="F142" s="156"/>
      <c r="G142" s="162"/>
      <c r="H142" s="159"/>
      <c r="J142" s="156"/>
      <c r="K142" s="162"/>
      <c r="L142" s="159"/>
    </row>
    <row r="143" spans="1:12" ht="13">
      <c r="A143" s="53"/>
      <c r="B143" s="53"/>
      <c r="C143" s="53"/>
      <c r="D143" s="53"/>
      <c r="E143" s="53"/>
      <c r="F143" s="156"/>
      <c r="G143" s="162"/>
      <c r="H143" s="159"/>
      <c r="J143" s="156"/>
      <c r="K143" s="162"/>
      <c r="L143" s="159"/>
    </row>
    <row r="144" spans="1:12" ht="13">
      <c r="A144" s="53"/>
      <c r="B144" s="53"/>
      <c r="C144" s="53"/>
      <c r="D144" s="53"/>
      <c r="E144" s="53"/>
      <c r="F144" s="155"/>
      <c r="G144" s="161"/>
      <c r="H144" s="158"/>
      <c r="J144" s="155"/>
      <c r="K144" s="161"/>
      <c r="L144" s="158"/>
    </row>
    <row r="145" spans="1:12" ht="13">
      <c r="A145" s="53"/>
      <c r="B145" s="53"/>
      <c r="C145" s="53"/>
      <c r="D145" s="53"/>
      <c r="E145" s="53"/>
      <c r="F145" s="156"/>
      <c r="G145" s="162"/>
      <c r="H145" s="159"/>
      <c r="J145" s="156"/>
      <c r="K145" s="162"/>
      <c r="L145" s="159"/>
    </row>
    <row r="146" spans="1:12" ht="13">
      <c r="A146" s="53"/>
      <c r="B146" s="53"/>
      <c r="C146" s="53"/>
      <c r="D146" s="53"/>
      <c r="E146" s="53"/>
      <c r="F146" s="156"/>
      <c r="G146" s="162"/>
      <c r="H146" s="159"/>
      <c r="J146" s="156"/>
      <c r="K146" s="162"/>
      <c r="L146" s="159"/>
    </row>
    <row r="147" spans="1:12" ht="13">
      <c r="A147" s="53"/>
      <c r="B147" s="53"/>
      <c r="C147" s="53"/>
      <c r="D147" s="53"/>
      <c r="E147" s="53"/>
      <c r="F147" s="156"/>
      <c r="G147" s="162"/>
      <c r="H147" s="159"/>
      <c r="J147" s="156"/>
      <c r="K147" s="162"/>
      <c r="L147" s="159"/>
    </row>
    <row r="148" spans="1:12" ht="13">
      <c r="A148" s="53"/>
      <c r="B148" s="53"/>
      <c r="C148" s="53"/>
      <c r="D148" s="53"/>
      <c r="E148" s="53"/>
      <c r="F148" s="156"/>
      <c r="G148" s="162"/>
      <c r="H148" s="159"/>
      <c r="J148" s="156"/>
      <c r="K148" s="162"/>
      <c r="L148" s="159"/>
    </row>
    <row r="149" spans="1:12" ht="13">
      <c r="A149" s="53"/>
      <c r="B149" s="53"/>
      <c r="C149" s="53"/>
      <c r="D149" s="53"/>
      <c r="E149" s="53"/>
      <c r="F149" s="156"/>
      <c r="G149" s="162"/>
      <c r="H149" s="159"/>
      <c r="J149" s="156"/>
      <c r="K149" s="162"/>
      <c r="L149" s="159"/>
    </row>
  </sheetData>
  <sheetProtection algorithmName="SHA-512" hashValue="BKuOV7zw65YkCBvTPSmkSSUuW7EFVoSjfT1j31q+3/WkDTEhcqTSKTGIrpsKuxvBReTgf+URI3/oFWTI9dyC5g==" saltValue="/qmL3HPUvk15Lj4Q/sldxQ==" spinCount="100000" sheet="1" objects="1" scenarios="1" sort="0" autoFilter="0" pivotTables="0"/>
  <autoFilter ref="A9:L9" xr:uid="{00000000-0009-0000-0000-000008000000}"/>
  <mergeCells count="5">
    <mergeCell ref="A7:E7"/>
    <mergeCell ref="F7:H7"/>
    <mergeCell ref="F4:H4"/>
    <mergeCell ref="J4:L4"/>
    <mergeCell ref="J7:L7"/>
  </mergeCells>
  <conditionalFormatting sqref="A11:G149">
    <cfRule type="expression" dxfId="29" priority="6">
      <formula>$A$1=TRUE</formula>
    </cfRule>
  </conditionalFormatting>
  <conditionalFormatting sqref="F11:H149">
    <cfRule type="cellIs" dxfId="28" priority="4" operator="lessThan">
      <formula>0</formula>
    </cfRule>
  </conditionalFormatting>
  <conditionalFormatting sqref="H11:H149">
    <cfRule type="cellIs" dxfId="27" priority="5" operator="equal">
      <formula>0</formula>
    </cfRule>
  </conditionalFormatting>
  <conditionalFormatting sqref="I11:I83">
    <cfRule type="cellIs" dxfId="26" priority="11" operator="lessThan">
      <formula>0</formula>
    </cfRule>
  </conditionalFormatting>
  <conditionalFormatting sqref="J11:K149">
    <cfRule type="expression" dxfId="25" priority="3">
      <formula>$A$1=TRUE</formula>
    </cfRule>
  </conditionalFormatting>
  <conditionalFormatting sqref="J11:L149">
    <cfRule type="cellIs" dxfId="24" priority="1" operator="lessThan">
      <formula>0</formula>
    </cfRule>
  </conditionalFormatting>
  <conditionalFormatting sqref="L11:L149">
    <cfRule type="cellIs" dxfId="23"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2:L29 L11 M11:N11 M12:N70 L31:L70 L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4DDFE667E954A964632F10E0593A1" ma:contentTypeVersion="18" ma:contentTypeDescription="Een nieuw document maken." ma:contentTypeScope="" ma:versionID="277664f9f73e18bfa6272fb4dae546a5">
  <xsd:schema xmlns:xsd="http://www.w3.org/2001/XMLSchema" xmlns:xs="http://www.w3.org/2001/XMLSchema" xmlns:p="http://schemas.microsoft.com/office/2006/metadata/properties" xmlns:ns2="2cefe21d-e6e3-4861-bd69-471b818db140" xmlns:ns3="60f7ba02-3044-470f-83dd-93b126d2d9d6" targetNamespace="http://schemas.microsoft.com/office/2006/metadata/properties" ma:root="true" ma:fieldsID="95a88046a3603f2033b11ab2df6e4806" ns2:_="" ns3:_="">
    <xsd:import namespace="2cefe21d-e6e3-4861-bd69-471b818db140"/>
    <xsd:import namespace="60f7ba02-3044-470f-83dd-93b126d2d9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fe21d-e6e3-4861-bd69-471b818db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4de90ba-4bda-406b-98db-adb497818b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7ba02-3044-470f-83dd-93b126d2d9d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26045f-0533-435f-809d-95bc744d1f8c}" ma:internalName="TaxCatchAll" ma:showField="CatchAllData" ma:web="60f7ba02-3044-470f-83dd-93b126d2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0f7ba02-3044-470f-83dd-93b126d2d9d6" xsi:nil="true"/>
    <lcf76f155ced4ddcb4097134ff3c332f xmlns="2cefe21d-e6e3-4861-bd69-471b818db14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418B3B-A75C-49CA-9A02-B4084FB41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fe21d-e6e3-4861-bd69-471b818db140"/>
    <ds:schemaRef ds:uri="60f7ba02-3044-470f-83dd-93b126d2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7AD170-8E52-40A3-9F28-DACAC6F5BAE7}">
  <ds:schemaRefs>
    <ds:schemaRef ds:uri="http://schemas.microsoft.com/office/2006/metadata/properties"/>
    <ds:schemaRef ds:uri="http://schemas.microsoft.com/office/infopath/2007/PartnerControls"/>
    <ds:schemaRef ds:uri="60f7ba02-3044-470f-83dd-93b126d2d9d6"/>
    <ds:schemaRef ds:uri="2cefe21d-e6e3-4861-bd69-471b818db140"/>
  </ds:schemaRefs>
</ds:datastoreItem>
</file>

<file path=customXml/itemProps3.xml><?xml version="1.0" encoding="utf-8"?>
<ds:datastoreItem xmlns:ds="http://schemas.openxmlformats.org/officeDocument/2006/customXml" ds:itemID="{A4A1E9EA-B6AE-44BD-8142-678648342CB5}">
  <ds:schemaRefs>
    <ds:schemaRef ds:uri="http://schemas.microsoft.com/sharepoint/v3/contenttype/forms"/>
  </ds:schemaRefs>
</ds:datastoreItem>
</file>

<file path=docMetadata/LabelInfo.xml><?xml version="1.0" encoding="utf-8"?>
<clbl:labelList xmlns:clbl="http://schemas.microsoft.com/office/2020/mipLabelMetadata">
  <clbl:label id="{81e63bdd-534e-4aaf-855a-4c017eec7126}" enabled="0" method="" siteId="{81e63bdd-534e-4aaf-855a-4c017eec71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Subsidievaststelling</vt:lpstr>
      <vt:lpstr>Samenvattend overzicht</vt:lpstr>
      <vt:lpstr>Dekking</vt:lpstr>
      <vt:lpstr>Typen organisatie</vt:lpstr>
      <vt:lpstr>WP 1</vt:lpstr>
      <vt:lpstr>WP 2</vt:lpstr>
      <vt:lpstr>WP 3</vt:lpstr>
      <vt:lpstr>WP 4</vt:lpstr>
      <vt:lpstr>WP 5</vt:lpstr>
      <vt:lpstr>Projectmanagement</vt:lpstr>
      <vt:lpstr>Materiële kosten</vt:lpstr>
      <vt:lpstr>Dekking!Afdrukbereik</vt:lpstr>
      <vt:lpstr>'Samenvattend overzicht'!Afdrukbereik</vt:lpstr>
      <vt:lpstr>Subsidievaststelling!Afdrukbereik</vt:lpstr>
      <vt:lpstr>Voorblad!Afdrukbereik</vt:lpstr>
      <vt:lpstr>'Materiële kosten'!Afdruktitels</vt:lpstr>
      <vt:lpstr>Projectmanagement!Afdruktitels</vt:lpstr>
      <vt:lpstr>'WP 1'!Afdruktitels</vt:lpstr>
      <vt:lpstr>'WP 2'!Afdruktitels</vt:lpstr>
      <vt:lpstr>'WP 3'!Afdruktitels</vt:lpstr>
      <vt:lpstr>'WP 4'!Afdruktitels</vt:lpstr>
      <vt:lpstr>'WP 5'!Afdruktitels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Begrotingsformat Driving Urban Transitions 2025</dc:title>
  <dc:subject/>
  <dc:creator>Regieorgaan SIA</dc:creator>
  <cp:keywords/>
  <dc:description/>
  <cp:lastModifiedBy>Bruggen, I. van [Ilias]</cp:lastModifiedBy>
  <cp:revision/>
  <dcterms:created xsi:type="dcterms:W3CDTF">2013-12-10T13:23:02Z</dcterms:created>
  <dcterms:modified xsi:type="dcterms:W3CDTF">2025-11-26T10:56:53Z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0x0101003BE4DDFE667E954A964632F10E0593A1</vt:lpwstr>
  </property>
  <property fmtid="{D5CDD505-2E9C-101B-9397-08002B2CF9AE}" pid="3" name="MediaServiceImageTags">
    <vt:lpwstr/>
  </property>
</Properties>
</file>